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LAN ANUAL DE ADQUISICIONES 2016 CONTRALORIA\"/>
    </mc:Choice>
  </mc:AlternateContent>
  <bookViews>
    <workbookView xWindow="0" yWindow="0" windowWidth="19440" windowHeight="12240"/>
  </bookViews>
  <sheets>
    <sheet name="CUADRO PAA 2016" sheetId="4" r:id="rId1"/>
    <sheet name="CONSOLIDADO NECESIDADES 2016" sheetId="1" r:id="rId2"/>
  </sheets>
  <definedNames>
    <definedName name="_xlnm._FilterDatabase" localSheetId="1" hidden="1">'CONSOLIDADO NECESIDADES 2016'!$A$6:$IE$112</definedName>
    <definedName name="_xlnm.Print_Area" localSheetId="1">'CONSOLIDADO NECESIDADES 2016'!$A$1:$Q$112</definedName>
    <definedName name="_xlnm.Print_Titles" localSheetId="1">'CONSOLIDADO NECESIDADES 2016'!$C:$P,'CONSOLIDADO NECESIDADES 2016'!$6:$6</definedName>
  </definedNames>
  <calcPr calcId="152511"/>
</workbook>
</file>

<file path=xl/calcChain.xml><?xml version="1.0" encoding="utf-8"?>
<calcChain xmlns="http://schemas.openxmlformats.org/spreadsheetml/2006/main">
  <c r="D43" i="4" l="1"/>
  <c r="D16" i="4" l="1"/>
  <c r="D26" i="4"/>
  <c r="D17" i="4" l="1"/>
  <c r="F38" i="4" l="1"/>
  <c r="F36" i="4"/>
  <c r="D34" i="4"/>
  <c r="F34" i="4" s="1"/>
  <c r="F33" i="4"/>
  <c r="F12" i="4"/>
  <c r="D22" i="4"/>
  <c r="F22" i="4" s="1"/>
  <c r="D28" i="4"/>
  <c r="F28" i="4" s="1"/>
  <c r="D24" i="4"/>
  <c r="F24" i="4" s="1"/>
  <c r="D18" i="4"/>
  <c r="F18" i="4" s="1"/>
  <c r="F26" i="4"/>
  <c r="D11" i="4"/>
  <c r="F11" i="4" s="1"/>
  <c r="D37" i="4" l="1"/>
  <c r="F37" i="4" s="1"/>
  <c r="F40" i="4"/>
  <c r="D23" i="4"/>
  <c r="F23" i="4" s="1"/>
  <c r="F16" i="4"/>
  <c r="D15" i="4"/>
  <c r="F15" i="4" s="1"/>
  <c r="D42" i="4"/>
  <c r="D19" i="4"/>
  <c r="F19" i="4" s="1"/>
  <c r="F17" i="4"/>
  <c r="D30" i="4"/>
  <c r="F30" i="4" s="1"/>
  <c r="F31" i="4"/>
  <c r="D32" i="4"/>
  <c r="F32" i="4" s="1"/>
  <c r="D21" i="4"/>
  <c r="F21" i="4" s="1"/>
  <c r="F39" i="4" l="1"/>
  <c r="F35" i="4"/>
  <c r="F29" i="4"/>
  <c r="F27" i="4"/>
  <c r="F25" i="4"/>
  <c r="F14" i="4"/>
  <c r="F10" i="4"/>
  <c r="L43" i="4"/>
  <c r="L41" i="4" s="1"/>
  <c r="I43" i="4"/>
  <c r="L42" i="4"/>
  <c r="I42" i="4"/>
  <c r="I41" i="4" s="1"/>
  <c r="J42" i="4"/>
  <c r="K41" i="4"/>
  <c r="H41" i="4"/>
  <c r="E41" i="4"/>
  <c r="C41" i="4"/>
  <c r="L40" i="4"/>
  <c r="L39" i="4" s="1"/>
  <c r="I40" i="4"/>
  <c r="I39" i="4" s="1"/>
  <c r="J40" i="4"/>
  <c r="J39" i="4" s="1"/>
  <c r="K39" i="4"/>
  <c r="H39" i="4"/>
  <c r="E39" i="4"/>
  <c r="D39" i="4"/>
  <c r="C39" i="4"/>
  <c r="L38" i="4"/>
  <c r="J38" i="4"/>
  <c r="I38" i="4"/>
  <c r="G38" i="4"/>
  <c r="L37" i="4"/>
  <c r="I37" i="4"/>
  <c r="J37" i="4"/>
  <c r="L36" i="4"/>
  <c r="L35" i="4" s="1"/>
  <c r="J36" i="4"/>
  <c r="J35" i="4" s="1"/>
  <c r="I36" i="4"/>
  <c r="I35" i="4" s="1"/>
  <c r="G36" i="4"/>
  <c r="G35" i="4" s="1"/>
  <c r="K35" i="4"/>
  <c r="H35" i="4"/>
  <c r="E35" i="4"/>
  <c r="D35" i="4"/>
  <c r="C35" i="4"/>
  <c r="L34" i="4"/>
  <c r="J34" i="4"/>
  <c r="I34" i="4"/>
  <c r="G34" i="4"/>
  <c r="L33" i="4"/>
  <c r="J33" i="4"/>
  <c r="I33" i="4"/>
  <c r="G33" i="4"/>
  <c r="L32" i="4"/>
  <c r="I32" i="4"/>
  <c r="J32" i="4"/>
  <c r="L31" i="4"/>
  <c r="J31" i="4"/>
  <c r="I31" i="4"/>
  <c r="G31" i="4"/>
  <c r="L30" i="4"/>
  <c r="J30" i="4"/>
  <c r="J29" i="4" s="1"/>
  <c r="I30" i="4"/>
  <c r="I29" i="4" s="1"/>
  <c r="G30" i="4"/>
  <c r="L29" i="4"/>
  <c r="K29" i="4"/>
  <c r="H29" i="4"/>
  <c r="E29" i="4"/>
  <c r="D29" i="4"/>
  <c r="C29" i="4"/>
  <c r="L28" i="4"/>
  <c r="J28" i="4"/>
  <c r="J27" i="4" s="1"/>
  <c r="I28" i="4"/>
  <c r="I27" i="4" s="1"/>
  <c r="G28" i="4"/>
  <c r="G27" i="4" s="1"/>
  <c r="L27" i="4"/>
  <c r="K27" i="4"/>
  <c r="H27" i="4"/>
  <c r="E27" i="4"/>
  <c r="D27" i="4"/>
  <c r="C27" i="4"/>
  <c r="L26" i="4"/>
  <c r="L25" i="4" s="1"/>
  <c r="J26" i="4"/>
  <c r="J25" i="4" s="1"/>
  <c r="G26" i="4"/>
  <c r="G25" i="4" s="1"/>
  <c r="K25" i="4"/>
  <c r="K20" i="4" s="1"/>
  <c r="H25" i="4"/>
  <c r="E25" i="4"/>
  <c r="D25" i="4"/>
  <c r="C25" i="4"/>
  <c r="L24" i="4"/>
  <c r="J24" i="4"/>
  <c r="G24" i="4"/>
  <c r="L23" i="4"/>
  <c r="I23" i="4"/>
  <c r="J23" i="4"/>
  <c r="L22" i="4"/>
  <c r="J22" i="4"/>
  <c r="I22" i="4"/>
  <c r="L21" i="4"/>
  <c r="I21" i="4"/>
  <c r="J21" i="4"/>
  <c r="L19" i="4"/>
  <c r="I19" i="4"/>
  <c r="J19" i="4"/>
  <c r="L18" i="4"/>
  <c r="I18" i="4"/>
  <c r="J18" i="4"/>
  <c r="L17" i="4"/>
  <c r="H14" i="4"/>
  <c r="G17" i="4"/>
  <c r="L16" i="4"/>
  <c r="I16" i="4"/>
  <c r="J16" i="4"/>
  <c r="G16" i="4"/>
  <c r="L15" i="4"/>
  <c r="J15" i="4"/>
  <c r="I15" i="4"/>
  <c r="G15" i="4"/>
  <c r="K14" i="4"/>
  <c r="D14" i="4"/>
  <c r="C14" i="4"/>
  <c r="L12" i="4"/>
  <c r="I12" i="4"/>
  <c r="D10" i="4"/>
  <c r="L11" i="4"/>
  <c r="J11" i="4"/>
  <c r="I11" i="4"/>
  <c r="K10" i="4"/>
  <c r="H10" i="4"/>
  <c r="E10" i="4"/>
  <c r="C10" i="4"/>
  <c r="G29" i="4" l="1"/>
  <c r="F20" i="4"/>
  <c r="F13" i="4" s="1"/>
  <c r="C20" i="4"/>
  <c r="C13" i="4" s="1"/>
  <c r="C44" i="4" s="1"/>
  <c r="K13" i="4"/>
  <c r="K44" i="4" s="1"/>
  <c r="L10" i="4"/>
  <c r="I10" i="4"/>
  <c r="J20" i="4"/>
  <c r="G12" i="4"/>
  <c r="G23" i="4"/>
  <c r="H20" i="4"/>
  <c r="H13" i="4" s="1"/>
  <c r="H44" i="4" s="1"/>
  <c r="G11" i="4"/>
  <c r="J12" i="4"/>
  <c r="J10" i="4" s="1"/>
  <c r="L14" i="4"/>
  <c r="I17" i="4"/>
  <c r="I14" i="4" s="1"/>
  <c r="E14" i="4"/>
  <c r="J17" i="4"/>
  <c r="J14" i="4" s="1"/>
  <c r="G18" i="4"/>
  <c r="D20" i="4"/>
  <c r="G21" i="4"/>
  <c r="G22" i="4"/>
  <c r="I24" i="4"/>
  <c r="E20" i="4"/>
  <c r="L20" i="4"/>
  <c r="I26" i="4"/>
  <c r="I25" i="4" s="1"/>
  <c r="G32" i="4"/>
  <c r="G40" i="4"/>
  <c r="G39" i="4" s="1"/>
  <c r="D48" i="4"/>
  <c r="G19" i="4"/>
  <c r="G37" i="4"/>
  <c r="G42" i="4"/>
  <c r="F43" i="4" l="1"/>
  <c r="F41" i="4" s="1"/>
  <c r="F44" i="4" s="1"/>
  <c r="I112" i="1"/>
  <c r="G10" i="4"/>
  <c r="I20" i="4"/>
  <c r="I13" i="4" s="1"/>
  <c r="I44" i="4" s="1"/>
  <c r="J13" i="4"/>
  <c r="G14" i="4"/>
  <c r="D13" i="4"/>
  <c r="G20" i="4"/>
  <c r="E13" i="4"/>
  <c r="E44" i="4" s="1"/>
  <c r="L13" i="4"/>
  <c r="L44" i="4" s="1"/>
  <c r="G43" i="4" l="1"/>
  <c r="G41" i="4" s="1"/>
  <c r="J43" i="4"/>
  <c r="J41" i="4" s="1"/>
  <c r="J44" i="4" s="1"/>
  <c r="D41" i="4"/>
  <c r="D44" i="4" s="1"/>
  <c r="D46" i="4" s="1"/>
  <c r="D47" i="4" s="1"/>
  <c r="G13" i="4"/>
  <c r="G44" i="4" l="1"/>
</calcChain>
</file>

<file path=xl/comments1.xml><?xml version="1.0" encoding="utf-8"?>
<comments xmlns="http://schemas.openxmlformats.org/spreadsheetml/2006/main">
  <authors>
    <author>ANGELA CONSUELO LAGOS PRIETO</author>
  </authors>
  <commentList>
    <comment ref="Q57" authorId="0" shapeId="0">
      <text>
        <r>
          <rPr>
            <b/>
            <sz val="9"/>
            <color indexed="81"/>
            <rFont val="Tahoma"/>
            <family val="2"/>
          </rPr>
          <t>ANGELA CONSUELO LAGOS PRIETO:</t>
        </r>
        <r>
          <rPr>
            <sz val="9"/>
            <color indexed="81"/>
            <rFont val="Tahoma"/>
            <family val="2"/>
          </rPr>
          <t xml:space="preserve">
</t>
        </r>
      </text>
    </comment>
  </commentList>
</comments>
</file>

<file path=xl/sharedStrings.xml><?xml version="1.0" encoding="utf-8"?>
<sst xmlns="http://schemas.openxmlformats.org/spreadsheetml/2006/main" count="1025" uniqueCount="412">
  <si>
    <t>Código documento:014001</t>
  </si>
  <si>
    <t>Versión: 8.0</t>
  </si>
  <si>
    <t>DIRECCIÓN DE APOYO AL DESPACHO</t>
  </si>
  <si>
    <t>CÓDIGO RUBRO PRESUPUESTAL</t>
  </si>
  <si>
    <t>NOMBRE RUBRO 
PRESUPUESTAL</t>
  </si>
  <si>
    <t>CÓDIGO SUB RUBRO PRESUPUESTAL</t>
  </si>
  <si>
    <t>NOMBRE SUB-RUBRO PRESUPUESTAL</t>
  </si>
  <si>
    <t>MODALIDAD DE CONTRATACIÓN
(Según Normatividad vigente)</t>
  </si>
  <si>
    <t>TIPO DE CONTRATO
(Según el objeto)</t>
  </si>
  <si>
    <t xml:space="preserve">VR. ESTIMADO INCLUIDO IVA (Ajustar con IPC) 
</t>
  </si>
  <si>
    <t>FECHA RADICACIÓN DE LA NECESIDAD
(Anexo 3 del Procedimiento para las Compras)</t>
  </si>
  <si>
    <t>FECHA ESTIMADA DE SUSCRIPCIÓN
(dd-mm-aaaa)</t>
  </si>
  <si>
    <t>FECHA ESTIMADA DE INICIO CONTRATO
(dd-mm-aaaa)</t>
  </si>
  <si>
    <t>DURACIÓN 
(Días)</t>
  </si>
  <si>
    <t>FECHA ESTIMADA DE TERMINACIÓN CONTRATO
(dd-mm-aaaa)</t>
  </si>
  <si>
    <t>CÓDIGO UNSPSC</t>
  </si>
  <si>
    <t>OBJETO A CONTRATAR
(Cantidad y Descripción)</t>
  </si>
  <si>
    <t>DESCRIPCIÓN DE LA NECESIDAD A SATISFACER 
(Justificación)</t>
  </si>
  <si>
    <t>31202</t>
  </si>
  <si>
    <t>3120202</t>
  </si>
  <si>
    <t>Viáticos y gastos de viaje</t>
  </si>
  <si>
    <t>Suministro</t>
  </si>
  <si>
    <t xml:space="preserve">90121502
Agencias de viajes
78111502
Viajes en aviones comerciales
</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</si>
  <si>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</si>
  <si>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Asegurar la adquisición de tiquetes aéreos para el desplazamiento de los (las) funcionarios (as) y/o directivos (as) de la Contraloría de Bogotá, D.C. dentro y fuera del país, facilitando su traslado a los lugares donde se lleven a cabo eventos de capacitación,  y en atención a las diversas invitaciones a foros, seminarios, talleres, ejecución de auditorías a los sujetos de control cuyo domicilio se encuentra en otra ciudad, y demás actividades relacionadas con el ejercicio del Control Fiscal.</t>
  </si>
  <si>
    <t>33</t>
  </si>
  <si>
    <t>Inversión</t>
  </si>
  <si>
    <t>331140324-0770</t>
  </si>
  <si>
    <t>Control Social a la Gestión Pública</t>
  </si>
  <si>
    <t>Selección Abreviada Subasta Inversa</t>
  </si>
  <si>
    <t>Prestación de servicios</t>
  </si>
  <si>
    <t>80141902 Reuniones y
Eventos
80161502  Servicio de
Planificación de
Reuniones
90111601  Centros de
Conferencias
90111603 Sala de reuniones o banquetes
90111803 Suites</t>
  </si>
  <si>
    <t>Garantizar el suministro del apoyo logístico con un hotel de reconocida y amplia experiencia, que ofrezca para la Contraloría de Bogotá los elementos técnicos, de infraestructura, y de servicios alimentarios y logísticos necesarios y de óptima calidad para la organización de eventos institucionales con las especificaciones técnicas exigidas.</t>
  </si>
  <si>
    <t>DEPENDENCIA</t>
  </si>
  <si>
    <t>53101900 Traje
531016 Faldas y blusas (camisas para
hombre)
531116 Zapatos
531025 Accesorios de vestir (corbata)</t>
  </si>
  <si>
    <t xml:space="preserve">El suministro y canje de bonos personalizados redimibles única y exclusivamente para la dotación de vestido y calzado para las y los servidores de la Contraloría de Bogotá D.C. </t>
  </si>
  <si>
    <t>Cumplimiento de la normatividad vigente, contribuyendo al bienestar de los funcionarios.</t>
  </si>
  <si>
    <t xml:space="preserve">Bienestar e incentivos </t>
  </si>
  <si>
    <t>Mínima Cuantía</t>
  </si>
  <si>
    <t xml:space="preserve">Contrato de prestación de servicios </t>
  </si>
  <si>
    <t>80111504
Formación o desarrollo laboral</t>
  </si>
  <si>
    <t xml:space="preserve">Prestación de servicios para el desarrollo de (4) jornadas de intervención en clima laboral como resultado del estudio de Clima Laboral para las y los servidores de la Contraloría de Bogotá. </t>
  </si>
  <si>
    <t xml:space="preserve">De acuerdo al resultado del estudio de Clima Laboral realizado en el 2014-2015 se hara intervención en las dependencias que reporten resultados críticos en las diferentes variables evaluadas. </t>
  </si>
  <si>
    <t>86101810
Capacitación en habilidades personales
80141607
Gestión de eventos
80111504
Formación o desarrollo laboral</t>
  </si>
  <si>
    <t>Prestación de servicios para la realización de un (1) programa de 3 tres (3) días para losservidores(as) prepensionados o próximos a su jubilación.</t>
  </si>
  <si>
    <t>De acuerdo a lo establecido en el Decreto 1227 de 2005 se debe realizar el Programa de Prepensionados en la Contraloría.</t>
  </si>
  <si>
    <t>94121514
Servicios de promotores o directores técnicos de clubes deportivos</t>
  </si>
  <si>
    <t>Contratar la prestación de servicios de entrenadores en las modalidades deportivas: fútbol (fem-masc), Baloncesto (fem-masc) Voleibol (mixto), Natación (Mixto) y Atletismo (mixto), incluyendo los escenarios deportivos para entrenar los servidores (as) de la entidad</t>
  </si>
  <si>
    <t>Se hace necesario contratar los servicios de entrenadores deportivos para las  disciplinas deportivas que representen a la entidad en torneos interinstitucionales.</t>
  </si>
  <si>
    <t xml:space="preserve">94121703 Clubes o servicios para aficionados al baile a la danza
90131502 Actuaciones de danzas </t>
  </si>
  <si>
    <t xml:space="preserve">Contratar la prestación de servicios de un (01) instructor de danzas con el fin de conformar el Grupo de Danzas de la Contraloría </t>
  </si>
  <si>
    <t xml:space="preserve">Se hace necesario contratar los servicios de instructor de danzas para fortalecer las actividades sociales y culturales de la entidad para que representen a la entidad en muestras culturales distritales. </t>
  </si>
  <si>
    <t>86131601 Escuelas de música
94121702 Clubes o servicios para aficionados a la música</t>
  </si>
  <si>
    <t xml:space="preserve">Contratar la prestación de servicios de un (01) profesor de canto con el fin de conformar el Grupo Coral de la Contraloría </t>
  </si>
  <si>
    <t xml:space="preserve">Se hace necesario contratar los servicios de profesor de danzas para fortalecer las actividades sociales y culturales para que representen a la entidad en muestras culturales distritales. </t>
  </si>
  <si>
    <t>20102301
Transporte de personal</t>
  </si>
  <si>
    <t>Se contratará el servicio de transporte para el traslado de los servidores(as) a la ciudad donde se desarrollen las Olimpiadas Internas.</t>
  </si>
  <si>
    <t>Se contratará el servicio de transporte para el traslado de los funcionarios hacia la ciudad donde se desarrollen las Olimpiadas Internas.</t>
  </si>
  <si>
    <t>90121701
Guías locales o de excursiones
90121501
Servicios de organización de excursiones</t>
  </si>
  <si>
    <t>Prestación de servicios especializado para la realización de tres (3) caminatas ecológicas a los servidores(as) y familiares de la Contraloría de Bogotá</t>
  </si>
  <si>
    <t>Las caminatas ecológicas son las actividades mas solicitadas por los funcionarios de la Contraloría</t>
  </si>
  <si>
    <t xml:space="preserve">90151700
Parques de diversiones </t>
  </si>
  <si>
    <t>1) Contratar la prestación de servicios para la celebración del día del niño. 2) Realizar las Vacaciones Recreativas de Junio y Diciembre.  3) Celebrar el Dia de Niños el 31 de octubre</t>
  </si>
  <si>
    <t xml:space="preserve">Como parte de los estimulos de la entidad es necesario celebrar el dia del niños, realziar las vacaciones recreativas y festejar el 31 sd e octubre a los hijos de los servidores(as) de la entidad.  </t>
  </si>
  <si>
    <t>14111608
Certificados de Regalo 
80141611  
Servicios de personalizaciòn  de obsequios o productos 
80141902
Reuniones y eventos
80141607
Gestión de eventos</t>
  </si>
  <si>
    <t xml:space="preserve">Suministro de Bonos para entrega de incentivos, mejores equipos de trabajo y  elaboraciòn de reconocimientos, asi contratar la prestación de servicios para celebraciòn  de la entrega de estimulos e incentivos. </t>
  </si>
  <si>
    <t xml:space="preserve">Con el fin de premiar a los mejores funcionarios de carrera administrativa , los mejores equipos de trabajo y reconocimiento a la antigüedad y calidades deportivas. </t>
  </si>
  <si>
    <t xml:space="preserve">compra venta </t>
  </si>
  <si>
    <t>14111608
Certificados de regalo
60141115
Kits de juegos
53101901
Trajes para niño
53101903
Trajes para niña
53101905
Trajes para bebé</t>
  </si>
  <si>
    <t>Suministro de bonos navideños por un valor de ciento cinco mil pesos ($105.000) cada uno para redimir única y exclusivamente por juguetería y/o ropa infantil para los hijos de los servidores(as) de la Contraloría de Bogotá entre las edades de 0-12 años.</t>
  </si>
  <si>
    <t xml:space="preserve">La Circular N0. 054 de 2004, expedida por la Secretaría General de la Alcaldía Mayor de Bogotá, establece: “Que las entidades Distritales solamente otorgarán a cargo de su presupuesto un bono navideño por un máximo de seis (6) salarios mínimos diarios legales vigentes por cada hijo o hija de los servidores que a 31 de diciembre del año en curso sean menores de 13 años”. </t>
  </si>
  <si>
    <t xml:space="preserve">prestación de servicios </t>
  </si>
  <si>
    <t>80141902
Reuniones y eventos
80141607
Gestión de eventos</t>
  </si>
  <si>
    <t xml:space="preserve">Contratar la prestación de servicios (logística, almuerzo, transporte) para la ejecución del Cierre de Gestión de la Contraloría de Bogotá. </t>
  </si>
  <si>
    <t>El Cierre de Gestión como actividad contenida en el Programa de Bienestar  tiene como objetivo socializar y evaluar por parte de la Administración los resultados de la gestión institucional durante el año 2015.</t>
  </si>
  <si>
    <t xml:space="preserve">80131504 Servicios de alojamiento </t>
  </si>
  <si>
    <t>Contratar la prestación de servicios para el alojamiento y alimentación de la delegación que asistirá en representación de la Contraloría de Bogotá a los Juegos Nacionales del Control Fiscal.(Previa invitación)</t>
  </si>
  <si>
    <t xml:space="preserve">Teniendo en cuenta que los Juegos Nacionales del Control Fiscal son el máximo evento deportivo que congrega a los deportistas más destacados de cada Contraloría Territorial,  se ve la necesidad de adquirir servicios de alojamiento para la representación de la entidad en los juegos fiscales. </t>
  </si>
  <si>
    <t xml:space="preserve">53102900 Prendas deportivas </t>
  </si>
  <si>
    <t>Contratar la compra de Uniformes deportivos para representar a la Contraloría de Bogotá, en los Juegos Nacionales del Control Fiscal.</t>
  </si>
  <si>
    <t xml:space="preserve">Teniendo en cuenta que los Juegos Nacionales del Control Fiscal son el máximo evento deportivo que congrega a los deportistas más destacados de cada Contraloría Territorial,  se ve la necesidad de adquirir uniformes para la representación de la entidad en los juegos fiscales. </t>
  </si>
  <si>
    <t>Salud Ocupacional</t>
  </si>
  <si>
    <t>Compraventa</t>
  </si>
  <si>
    <t>42171903
Estuches de medicamentos para servicios médicos de emergencia</t>
  </si>
  <si>
    <t>Contratar el suministro de elementos para primeros auxilios básicos e inmediatos de dotación a los botiquines, así como otros artículos médicos para la Contraloría de Bogotá.</t>
  </si>
  <si>
    <t>Dar cumplimiento a lo reglamentado en el sistema de gestión de la seguridad y salud en el trabajo, para lo cual se hace necesario proveer a las dependencias de botiquines portátiles dotados con sus respectivos insumos.</t>
  </si>
  <si>
    <t>46182205       Descansos para los pies</t>
  </si>
  <si>
    <t>Contratar el suministro de doscientos (300) apoyapies para la Contraloría de Bogotá, D.C.</t>
  </si>
  <si>
    <t>Suministrar los elementos necesarios para mejorar el confort en algunos puestos de trabajo, según los criterios del Sistema de Vigilancia Epidemiológica SVE a las Lesiones Osteomusculares, siendo este una de las principales estrategias de prevención y control de los riesgos ergonómicos dentro del Sistema de Gestión de la Seguridad y Salud en el Trabajo.</t>
  </si>
  <si>
    <t xml:space="preserve">56112101                               Silletería para auditorios o estadios o uso especiales
</t>
  </si>
  <si>
    <t>Contratar el suministro de dos(2) sillas de evacuación por escaleras para personas con movilidad reducida</t>
  </si>
  <si>
    <t>En desarrollo del Sistema de Gestión de la Seguridad y Salud en el trabajo de la entidad y específicamente del Plan de Prevención, Preparación y Respuesta ante Emergencias es de trascendental importancia disponer en las áreas de trabajo y vías de evacuación del edificio sede principal de los elementos necesarios que permitan realizar las evacuaciones en las condiciones más seguras posible y de manera especial prestando el apoyo que amerita el caso de las personas con movilidad reducida, más aún cuando sería casi que imposible hacerlo por los ascensores toda vez que el fluído eléctrico se suspende y hacerlo en condiciones seguras por la única vía de evacuación que son las escaleras se convierte en el gran reto para los Brigadistas como principal grupo de apoyo interno, pero valorando a su vez que las sillas también podrían ser maniobradas por los organismos externos que en un caso determinado acudan a prestar la ayuda que se requiera.</t>
  </si>
  <si>
    <t>Prestación de Servicios</t>
  </si>
  <si>
    <t>85122201
Valoración del estado de salud individual</t>
  </si>
  <si>
    <t>Prestar los servicios para la realización de exámenes de medicina preventiva y del trabajo para los funcionarios de la Contraloría de Bogotá, D.C., de conformidad con las especificaciones técnicas de cantidad, clase y características previamente definidas.</t>
  </si>
  <si>
    <t xml:space="preserve">En desarrollo del SGSS de la entidad, se hace necesario desarrollar las actividades propias de los procesos de medicina preventiva y de medicina del trabajo, que permitan llevar a cabo la vigilancia de la salud de los funcionarios y cumplir con los objetivos generales de dicho Sistema de Gestión; así como los específicos de los programas y subsistemas de vigilancia epidemiológica.  Para esto se requiere realizar lo siguiente:                 Perfiles Lipídicos ( Glicemia basal, triglicéridos y colesterol total).  - KOH uñas   -Frótis faringeo  -Coprológicos  -Audiometrías  -Visiometrías para tamizaje general - Expirometrías para tamizaje general y como insumo a los programas de promoción y prevención, y específicamente al de prevención del tabaquismo.- Vacuna contra la influenza, como insumo de los programas de promoción y prevención, y específicamente al de promoción y prevención de la salud respiratoria. </t>
  </si>
  <si>
    <t xml:space="preserve">46161604      Chalecos o protectores salvavidas
</t>
  </si>
  <si>
    <t>Contratar el suministro de elementos de dotación para los Brigadistas y otros grupos de apoyo del Sistema de Gestión de la Seguridad y Salud en el Trabajo, de la Contraloría de Bogotá, D.C.</t>
  </si>
  <si>
    <t>Suministrar los elementos de dotación a los Brigadistas y otros grupos de apoyo de la entidad, según las necesidades específicas que se definanan una vez se inicie la cabal implementación del Sistema de Gestión de la Seguridad y Salud en el Trabajo de la entidad, en la cantidad y con las especificaciones técnicas que se determine, según la reconformación de dichos grupos en la vigencia 2016. Entre estos elementos de dotación figuran chalecos distintivos, monogafas de seguridad, protectores respiratorios, botiquines tipo canguro, entre otros.</t>
  </si>
  <si>
    <t>Mínima cuantía</t>
  </si>
  <si>
    <t>93141701
Organización de eventos culturales</t>
  </si>
  <si>
    <t>Prestar los servicios para la celebración de la XXI Semana de la Seguridad y Salud en el trabajo de la Contraloría de Bogotá, D.C.</t>
  </si>
  <si>
    <t xml:space="preserve">Dada la importancia de mantener el compromiso de los funcionarios con sus estilos de vida y trabajo saludable como pilar fundamental y medio para facilitar la prevención y el control de los riesgos laborales, se hace necesario desarrollar un evento con carácter promocional que posicione las actividades de seguridad y salud, manteniendo las expectativas de todas las instancias de la entidad y desde luego de sus funcionarios frente a los objetivos y plan de trabajo del Sistema de Gestión de la Seguridad y Salud en el Trabajo </t>
  </si>
  <si>
    <t>Prestar los servicios para el lanzamiento y la implementación del Sistema de Gestión de la Seguridad y Salud en el Trabajo de la Contraloría de Bogotá, D.C.</t>
  </si>
  <si>
    <t>Dada la importancia institucional de cumplir cabalmente con los términos establecidos por el Decreto 1072 del 26 de mayo de 2015, expedido por el Ministerio de Trabajo para la implementación del SGSSTy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organizar un evento en una jornada para el lanzamiento de dicho Sistema, centrando la atención de todas y todos los funcionarios hacia los objetivos del mismo, en las condiciones y con la programación que se defina previamente una vez se inicie su cabal implementación.</t>
  </si>
  <si>
    <t>Contratar los servicios de impresión de material promocional del Sistema de Gestión de la Seguridad y Salud en el Trabajo/SG-SST</t>
  </si>
  <si>
    <t>Dada la importancia institucional de cumplir cabalmente con los términos establecidos por el Decreto 1072 del 26 de mayo de 2015, expedido por el Ministerio de Trabajo para la implementación del Sistema de Gestión de la Seguridad y Salud en el Trabajo y ante la necesidad de institucionalizarlo y promover el compromiso y la participación de tod@s l@s funcionari@s e instancias de la entidad en la Identificación de los peligros, la prevención y el control de los riesgos laborales; así como con la promoción y prevención integral de la salud, se hace necesario la impresión de Mil quinientas (1.500) cartillas del SG SST, y otros elementos promocionales de dicho Sistema de Gestión, en las cantidades y carácterísticas que se definan previamente una vez se inicie su cabal implementación.</t>
  </si>
  <si>
    <t xml:space="preserve">85101605 auxiliares
de salud a domicilio
85101604 servicios
de asistencia de
personal médico
</t>
  </si>
  <si>
    <t>La prestación del servicio de área protegida de las urgencias y emergencias médicas las venticuatro (24) horas durante la vigencia del contrato en las diferentes sedes de la Contraloría de Bogotá, para funcionarios, usuarios, proveedores y visitantes de la Entidad.</t>
  </si>
  <si>
    <t>Mantener la capacidad institucional para la prestación de primeros auxilios médicos, disminuyendo así el ausentismo y amparando a los funcionarios ante las urgencias y emergencias médicas durante la jornada laboral.  Asimismo; para prestar el amparo y atención médica inmediata a los usuarios y visitantes de la entidad durante su permanencia en las instalaciones ante posibles urgencias.</t>
  </si>
  <si>
    <t>Honorarios Entidad</t>
  </si>
  <si>
    <t>Contratación Directa</t>
  </si>
  <si>
    <t>85121502
Servicios de consulta de médicos de atención primaria</t>
  </si>
  <si>
    <t>Prestar los servicios profesionales y especializados en medicina laboral a la Contraloría de Bogotá, D.C., en desarrollo del Sistema de Gestión de la Seguridad y Salud en el Trabajo/SG-SST y en forma interdisciplinaria con la Subdirección de Bienestar Social.</t>
  </si>
  <si>
    <t>Prestar el apoyo en la parte médica al SG-SST, garantizando un trabajo interdisciplinario en el SG-SST.  Así mismo para la realización de los exámenes médicos ocupacionales.</t>
  </si>
  <si>
    <t>Mantenimiento Entidad</t>
  </si>
  <si>
    <t>72101516
Servicio de inspección,
mantenimiento o reparación de extinguidores de fuego</t>
  </si>
  <si>
    <t>Adquirir los servicios para realizar la recarga, revisión, mantenimiento y adquisición de soportes de los extintores de la Contraloría de Bogotá D.C.</t>
  </si>
  <si>
    <t>Mantener los extintores de la entidad en óptimas condiciones de uso, ante posibles conatos de incendio</t>
  </si>
  <si>
    <t>55121704    Señales de Seguridad</t>
  </si>
  <si>
    <t>Realizar la señalización de seguridad industrial a todas las sedes de la entidad</t>
  </si>
  <si>
    <t xml:space="preserve">Dada la importancia institucional de cumplir cabalmente con los términos establecidos por el Decreto 1072 del 26 de mayo de 2015, expedido por el Ministerio de Trabajo para la implementación del Sistema de Gestión de la Seguridad y Salud en el Trabajo y ante la necesidad de proveer e instalar todos los elementos necesarios para el cabal desarrollo del Plan de Prevención, Preparación y Respuesta ante Emergencias, tales como la señalización que en materia de seguridad industrial también determina el Estatuto de Seguridad Industrial reglamentado por la Resolución 2400 de 1979, suscrita por el otrora Ministerio de Trabajo y Seguridad Social, y específicamente aquella que indique las rutas de evacuación y salida de las áreas de trabajo ante posibles evacuaciones. </t>
  </si>
  <si>
    <t>SUBDIRECCIÓN DE BIENESTAR SOCIAL</t>
  </si>
  <si>
    <t>SUDIRECCIÓN DE CAPACITACIÓN Y COOPERACIÓN TÉCNICA</t>
  </si>
  <si>
    <t>Capacitación Externa</t>
  </si>
  <si>
    <t xml:space="preserve">80111504
Formación o desarrollo laboral
</t>
  </si>
  <si>
    <t>Mejoramiento de las competencias laborales de los funcionarios  de la Contraloría de Bogotá, D.C.</t>
  </si>
  <si>
    <t>Capacitación Interna</t>
  </si>
  <si>
    <t>Realización del Programa de Reinducción Institucional para todos los funcionarios de la Contraloría de Bogotá, D.C.</t>
  </si>
  <si>
    <t>Es un mandato legal y se debe hacer mínimo cada dos años. Como se presenta cambio de administración, se deben socilaizar todos los planes, programas y proyectos nuevos.</t>
  </si>
  <si>
    <t>Realización de Diplomados, cursos presenciales o cursos virtuales, en diverso temas relacionados con los Procesos Misionales de la Entidad, tales como Estudios de Economia y Política Pública, Control y Vigilancia a la Gestión Fiscal y Responsabilidad Fiscal y Jurisdicción Coactiva.</t>
  </si>
  <si>
    <t>Realizar acciones de formación relacionadas con capacitaciones en temas como liderazgo, trabajo en equipo, habilidades comunicativas, entre otros.</t>
  </si>
  <si>
    <t>En el diagnostico de necesidades de capacitación, que sirve como insumo para la formulación del PIC, sobresalen el mejoramiento de estas competencias en los funcionarios  de la Contraloría de Bogotá, D.C.</t>
  </si>
  <si>
    <t xml:space="preserve">Realización de Diplomados, cursos presenciales o cursos virtuales, en temas presupuestales, Financiero y Contable. </t>
  </si>
  <si>
    <t xml:space="preserve">Realización de Diplomados, cursos presenciales o cursos virtuales, en temas relacionados con TIC´s, tales como Estrategias de Gobierno en Linea, Administración de aplicativos en uso en la Entidad, manejo de sistemas de comunicación y ofimatica.  </t>
  </si>
  <si>
    <t xml:space="preserve">Con el fin de verificar el cumplimiento de los requisitos de las normas ISO 9001:2008 y NTCGP 1000:2009 y lograr de esta forma mantener la certificacion al sistema, como un instrumentos para mejorar la  gestion institucional y el logro de los objetivos y metas establecidas. </t>
  </si>
  <si>
    <t>DIRECCIÓN DE PLANEACIÓN</t>
  </si>
  <si>
    <t>DIRECCIÓN DE TECNOLOGÍAS DE LA INFORMACIÓN Y LAS COMUNICACIONES</t>
  </si>
  <si>
    <t>331140326-0776</t>
  </si>
  <si>
    <t>Fortalecimiento de la capacidad institucional para un control fiscal efectivo y transparente</t>
  </si>
  <si>
    <t>Teniendo en cuenta que la Contraloría tiene implementado desde el año  2014 el servicio de correo en la nube para 1.000 usuarios se hace necesario hacer la renovación de estas licencias para la vigencia 2016, ya que se constituye en la herramienta de comunicacion institucional</t>
  </si>
  <si>
    <t>81111504
81111507
81112218</t>
  </si>
  <si>
    <t>Teniendo en cuenta que los sistemas SIVICOF y SIGESPRO son los aplicativos Misionales de mayor relevancia para la rendición de cuenta y gestión documental de la Contraloría, se requiere hacer la contratación para contar con el apoyo técnico que respalde los  requerimientos de los usuarios</t>
  </si>
  <si>
    <t>81111504
81111507
81112218
81112205</t>
  </si>
  <si>
    <t>Teniendo en cuenta que los sistemas financieros y administrativos que conforman el SI CAPITAL son de alta relevancia para la operación PRESUPUESTAL, DE PAGOS, CONTABLE DE NOMINA Y DE INVENTARIOS de la Contraloría, se requiere hacer la contratación de profesionales Expertos en ORACLE que conocen estos sistemas para contar con el apoyo técnico que respalde los requerimientos de los usuarios, especialmente para la vigencia 2016 donde hay cambios de plan de desarrollo y de Armonización de presupuesto y cuentas contables.</t>
  </si>
  <si>
    <t>Se requiere garantizar la continuidad y sostenibilidad a la Conectividad por medio de canales de acceso a Internet y intercomunicación entre las diferentes sedes de la Contraloría</t>
  </si>
  <si>
    <t>Se requeire contar con un equipo que soporte en el datacenter de la entidad las condiciones de tempera que se requieren para garantizar la funcionalidad de los equipos de plataforma tecnológica que se encuentran instaldos.</t>
  </si>
  <si>
    <t>Licitación Pública</t>
  </si>
  <si>
    <t xml:space="preserve">Con la presencia de cerca de 900 usuarios activos en  la Contraloría, se requiere implementar un esquema de servicio para atender las solicitudes apoyo técnico, instalación de equipos, y administración de tecnología, con el fin de mejorar las deficiencias en los tiempos de respuesta y solución a los usuarios de TICS de la sede principal, 20 localidades y sedes externa.  </t>
  </si>
  <si>
    <t>Con la definición del PETIC 2016-2020 y conforme a los lineamientos del Ministerio de las TIC, se requiere efectuar el estudio, análisis y diseño del Subsistema de Seguridad de la Información ya que éste es requisito dentro de la ISO27001 y componente dentro del Sistema Integral de Gestión de la Entidad.</t>
  </si>
  <si>
    <t>Se requiere Renovación Licenciamiento Autocad y Suit de Adobe ya que este se requiere realizar anualmente para garantizar la disponibilidad de estas herramientas para los usuarios de Comunicaciones, Bienestar y Grupos de Auditoria relacionados con obras civiles.</t>
  </si>
  <si>
    <t>Con la definición del PETIC 2016-2020 y conforme a los lineamientos del Ministerio de las TIC, es necesario para la Contraloría iniciar la etapa de Fortalecimiento de los Sistemas de Información que requiere para el cumplimiento de su misión; por ello, se hace necesario iniciar por la fase preliminar en la definición y categorización de los Datos insitutcionales por cuanto esto permitirá el cumplimiento de las normativas a nivel Nacional que aplican para las entidades del orden territorial.</t>
  </si>
  <si>
    <t>OFICINA ASESORA DE COMUNICACIONES</t>
  </si>
  <si>
    <t>Servicios Personales Indirectos</t>
  </si>
  <si>
    <t>86131504
Servicios relacionados con  (01) TV, (02) radio, (03) sistemas de alerta ciudadana</t>
  </si>
  <si>
    <t>Contratar el servicio de monitoreo de medios de prensa, radio, televisión e Internet para la Contraloría de Bogotá</t>
  </si>
  <si>
    <t>Es importante tener un registro de la información presentada a la opinión pública a través de los medios de comunicación sobre la gestión de la Contraloría de Bogotá</t>
  </si>
  <si>
    <t>Promoción Institucional</t>
  </si>
  <si>
    <t>82131600 Fotógrafos cinematógrafos</t>
  </si>
  <si>
    <t>Contratar la preproducción, producción y posproducción de dos videos institucionales de 30 seg  en  HD y 20 copias en formato DVD, para la Agencia Nacional de Televisión(ANTV)</t>
  </si>
  <si>
    <t>Es necesario contar con un video institucional actualizado, que muestre el que hacer de la entidad.</t>
  </si>
  <si>
    <t>Información</t>
  </si>
  <si>
    <t>82101601
Publicidad en Radio
82101801
Servicios de campañas publicitarias
82101901
Inserción en radio</t>
  </si>
  <si>
    <t>Contratar la ejecución de un plan de medios radial que incluya la producción y emisión de dos mensajes institucionales en emisoras radiales locales.</t>
  </si>
  <si>
    <t>Coadyuvar al posicionamiento de la imagen de la Contraloría de Bogotá.</t>
  </si>
  <si>
    <t xml:space="preserve"> Mínima Cuantía</t>
  </si>
  <si>
    <t>82101802
Servicios de
producción
publicitaria</t>
  </si>
  <si>
    <t>Elaboración de piezas comunicacionales (3 mòdulos informativos, 10 pendones, 200 cartillas institucionales, 1000 separadores de libros, 1500 stickers y 1500 cuadernos)</t>
  </si>
  <si>
    <t>Favorecer la imagen del Ente Fiscalizador, pretenden difundir diferentes aspectos institucionales a  nivel interno y externo.</t>
  </si>
  <si>
    <t>12171703
Tintas
14121904 
Papel Offset</t>
  </si>
  <si>
    <t>Contratar la adquisición de insumos para la impresión de (2) dos ediciones de la Revista Bogotá Económica, un (1) informe de gestión, una (1) cartilla institucional y piezas impresas.</t>
  </si>
  <si>
    <t>55101506
Revistas
55101504
Periódicos
82111904
Servicios de entrega de periódicos o material publicitario</t>
  </si>
  <si>
    <t>Adquisición de suscripciones por un año a periódico El Tiempo (5), El Espectador (3), La República (1), Portafolio (4), Revista Semana (4), Revista Dinero (3), Nuevo Siglo (1).</t>
  </si>
  <si>
    <t>Mantener el archivo original de prensa como parte de la memoria institucional de la Contraloría de Bogotá y permanecer a la vanguardia en el conocimiento de los temas relacionados con la capital de la República y del país, registrados en los principales medios impresos.</t>
  </si>
  <si>
    <t>55101504 Periódicos
82121506 Impresión de
publicaciones
82111904 Servicios de
entrega de periódicos o material publicitario</t>
  </si>
  <si>
    <r>
      <t xml:space="preserve">Contratar  los servicios de diseño, diagramación, impresión y distribución de cuatro (4)  ediciones trimestrales del periódico institucional “Control Capital” (cada edición con un tiraje de 100.000 ejemplares). 
</t>
    </r>
    <r>
      <rPr>
        <b/>
        <sz val="10"/>
        <rFont val="Arial"/>
        <family val="2"/>
      </rPr>
      <t xml:space="preserve">META 4 Proyecto 770: </t>
    </r>
    <r>
      <rPr>
        <sz val="10"/>
        <rFont val="Arial"/>
        <family val="2"/>
      </rPr>
      <t>Desarrollar y ejecutar estrategias de comunicación</t>
    </r>
  </si>
  <si>
    <t>Impulsar espacios de participación y acercamiento de la ciudadanía al Estado, para proporcionarle información que le sirva de base para que se apropie del control social y coadyuve a lograr la misión del Ente de Control y proteger los recursos públicos</t>
  </si>
  <si>
    <t>31201</t>
  </si>
  <si>
    <t>Adquisición de Bienes</t>
  </si>
  <si>
    <t>Gastos de computador</t>
  </si>
  <si>
    <t xml:space="preserve">La adquisición de toners y accesorios para impresoras y computadores de la entidad </t>
  </si>
  <si>
    <t>Garantizar  la impresión y archivo en medios digitales de todos los trabajos, informes, memorandos, estudios y cualquier tipo de información que se tenga que realizar y entregar en medios físicos impresos o magnéticos, que permiten la ejecución normal de las  labores de sus funcionarios.</t>
  </si>
  <si>
    <t>Materiales y suministros</t>
  </si>
  <si>
    <t>Suministro de útiles de oficina e insumos para las oficinas de la Contraloría de Bogotá, de conformidad con las especificaciones técnicas dadas por la Contraloría de Bogotá.</t>
  </si>
  <si>
    <t>Aportar a todas las dependencias de la Entidad los recursos y herramientas necesarias para el cumplimiento de las tareas que a cada una le corresponde</t>
  </si>
  <si>
    <t>Mantenimiento de las impresoras y scaners de la entidad</t>
  </si>
  <si>
    <t xml:space="preserve">Mantener en buen estado de funcionamiento las impresoras de la entidad </t>
  </si>
  <si>
    <t>Compra, planeación, estructuración, instalación y configuración y/o actualización de lícencias de antivirus para los computadores y Anti - spam para buzones, de propiedad de la Contraloría de Bogotá.</t>
  </si>
  <si>
    <t>Protección de la plataforma tecnológica de la entidad, adoptandola a los requerimientos y necesidades actuales de seguridad y conectividad que los equipos y elementos requieren para mantener protegida a la Contraloria de Bogotá de ataques que atenten contra la seguridad y la disponibilidad de los sistemas de información.</t>
  </si>
  <si>
    <t>Compra de Equipo</t>
  </si>
  <si>
    <t>Compra de un sistema modular de estantería para la bodega de la entidad.</t>
  </si>
  <si>
    <t xml:space="preserve">Contar con un mueble para el ordenamiento de la información de la Subdirección </t>
  </si>
  <si>
    <t>Seguros Entidad</t>
  </si>
  <si>
    <t>Subasta inversa por menor cuantia</t>
  </si>
  <si>
    <t>Contratación de las Polizas de los seguros que amparan los bienes de la entidad</t>
  </si>
  <si>
    <t>Pólizas amparo de la Entidad (Todo riesgo, automóviles, responsabilidad civil extracontractual, transportes de valores y de mercancía, Manejo global entidades oficiales, SOAT, responsabilidad servidores públicos)</t>
  </si>
  <si>
    <t>Contratación del corredor de seguros para el soporte de la contratación de los seguros de la entidad</t>
  </si>
  <si>
    <t>Tener el apoyo tecnico y juridico para la contratación, control y seguimiento del programa de seguros de la entidad</t>
  </si>
  <si>
    <t>SUBDIRECCIÓN DE RECURSOS MATERIALES</t>
  </si>
  <si>
    <t>3311403240-770</t>
  </si>
  <si>
    <t xml:space="preserve">861116 Servicios Educativos y de formación -Sistemas Educativos Alternativos -Educación de Adultos 861017 Servicios Educativos y de formación -Formación Profesional  -Servicios de capacitación no- científica </t>
  </si>
  <si>
    <t>Existe la necesidad de implementar desarrollar y ejecutar estrategias de participación, pedagogía y comunicación para fomentar la participación ciudadana en el ejercicio del control social articulado al control fiscal, con una focalización de mayor impacto social  dirigida a la ciudadanía, para fortalecer el conocimiento sobre el cuidado de lo pùblicol y posicionar la imagen de la entidad mediante a acciones ciudadanas especiales y mecanismos de control social</t>
  </si>
  <si>
    <t>DIRECCIÓN DE PARTICIPACIÓN CIUDADANA</t>
  </si>
  <si>
    <t>#</t>
  </si>
  <si>
    <t>DIRECCIÓN HÁBITAT Y AMBIENTE</t>
  </si>
  <si>
    <t>31102</t>
  </si>
  <si>
    <t>77101601
Planificación de Desarrollo Ambiental Urbano</t>
  </si>
  <si>
    <t>Prestar los servicios profesionales a la Contraloría de Bogotá D.C en desarrollo de los temas relacionados con el proceso auditor que se adelanta desde esta Sectorial, en cumplimiento del PAD 2016.</t>
  </si>
  <si>
    <t>Se hace necesario la contratación de un profesional e áreas ingeniería forestal, con experiencia en temas relacionadosn con tala de àrboles, reforestacioon de àrboles, plantados, arborización urbana y mantenimiento de la misma , entre otros, toda vez que la Dirección de Hábitat y Ambiente no cuenta con personal suficiente e idóneo para atender los requerimientos técnicos de la Subdirección Hábitat, en las entidades sujetos de control como son: Secretaría distrtital de Ambiente SDA, y jardín botánico José Celestino Mutis JBJCM.</t>
  </si>
  <si>
    <t>SUBDIRECCIÓN DE SERVICIOS GENERALES</t>
  </si>
  <si>
    <r>
      <rPr>
        <b/>
        <sz val="10"/>
        <rFont val="Arial"/>
        <family val="2"/>
      </rPr>
      <t>46181536</t>
    </r>
    <r>
      <rPr>
        <sz val="10"/>
        <rFont val="Arial"/>
        <family val="2"/>
      </rPr>
      <t xml:space="preserve">
guantes anti cortadas
</t>
    </r>
    <r>
      <rPr>
        <b/>
        <sz val="10"/>
        <rFont val="Arial"/>
        <family val="2"/>
      </rPr>
      <t xml:space="preserve">461819 </t>
    </r>
    <r>
      <rPr>
        <sz val="10"/>
        <rFont val="Arial"/>
        <family val="2"/>
      </rPr>
      <t xml:space="preserve">Protectores auditivos
</t>
    </r>
    <r>
      <rPr>
        <b/>
        <sz val="10"/>
        <rFont val="Arial"/>
        <family val="2"/>
      </rPr>
      <t xml:space="preserve">461820 </t>
    </r>
    <r>
      <rPr>
        <sz val="10"/>
        <rFont val="Arial"/>
        <family val="2"/>
      </rPr>
      <t>protección de la respiración</t>
    </r>
  </si>
  <si>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</si>
  <si>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Se requiere dotar a los funcionarios de los elementos de seguridad personal requeridos para el normal desarrollo de sus actividades.</t>
  </si>
  <si>
    <r>
      <rPr>
        <b/>
        <sz val="10"/>
        <rFont val="Arial"/>
        <family val="2"/>
      </rPr>
      <t>471317</t>
    </r>
    <r>
      <rPr>
        <sz val="10"/>
        <rFont val="Arial"/>
        <family val="2"/>
      </rPr>
      <t xml:space="preserve"> Suministros para aseos
</t>
    </r>
    <r>
      <rPr>
        <b/>
        <sz val="10"/>
        <rFont val="Arial"/>
        <family val="2"/>
      </rPr>
      <t>471318</t>
    </r>
    <r>
      <rPr>
        <sz val="10"/>
        <rFont val="Arial"/>
        <family val="2"/>
      </rPr>
      <t xml:space="preserve"> Soluciones de limpieza y desinfección    </t>
    </r>
    <r>
      <rPr>
        <b/>
        <sz val="10"/>
        <rFont val="Arial"/>
        <family val="2"/>
      </rPr>
      <t>501615</t>
    </r>
    <r>
      <rPr>
        <sz val="10"/>
        <rFont val="Arial"/>
        <family val="2"/>
      </rPr>
      <t xml:space="preserve"> Chocolates, azúcares, edulcorantes productos  
</t>
    </r>
    <r>
      <rPr>
        <b/>
        <sz val="10"/>
        <rFont val="Arial"/>
        <family val="2"/>
      </rPr>
      <t>502017</t>
    </r>
    <r>
      <rPr>
        <sz val="10"/>
        <rFont val="Arial"/>
        <family val="2"/>
      </rPr>
      <t xml:space="preserve"> Café y té</t>
    </r>
  </si>
  <si>
    <t>Suministro de elementos y bienes de aseo y cafetería para las diferentes dependencias de la Contraloría de Bogotá, de conformidad con las especificaciones técnicas.</t>
  </si>
  <si>
    <t>Contratar el Suministro de elementos y bienes de aseo y cafetería para satisfacer las necesidades de la Contraloría de Bogotá D.C.</t>
  </si>
  <si>
    <t>Combustibles Lubricantes y Llantas</t>
  </si>
  <si>
    <r>
      <rPr>
        <b/>
        <sz val="10"/>
        <rFont val="Arial"/>
        <family val="2"/>
      </rPr>
      <t xml:space="preserve">15101505 </t>
    </r>
    <r>
      <rPr>
        <sz val="10"/>
        <rFont val="Arial"/>
        <family val="2"/>
      </rPr>
      <t>Combustible Diesel.</t>
    </r>
    <r>
      <rPr>
        <b/>
        <sz val="10"/>
        <rFont val="Arial"/>
        <family val="2"/>
      </rPr>
      <t xml:space="preserve">
15101506 </t>
    </r>
    <r>
      <rPr>
        <sz val="10"/>
        <rFont val="Arial"/>
        <family val="2"/>
      </rPr>
      <t>Gasolina</t>
    </r>
  </si>
  <si>
    <t>Suministro de combustible de gasolina tipo corriente y ACPM, para el parque automotr de propiedad de la Contraloría deBogotá D.C., y de los que llegare a ser leglamente responsable al servicio de la Entidad.</t>
  </si>
  <si>
    <t>Mantenimiento entidad</t>
  </si>
  <si>
    <r>
      <rPr>
        <b/>
        <sz val="10"/>
        <rFont val="Arial"/>
        <family val="2"/>
      </rPr>
      <t xml:space="preserve">76101503 </t>
    </r>
    <r>
      <rPr>
        <sz val="10"/>
        <rFont val="Arial"/>
        <family val="2"/>
      </rPr>
      <t xml:space="preserve">Servicio de
desinfección o
Desodorizacion
</t>
    </r>
    <r>
      <rPr>
        <b/>
        <sz val="10"/>
        <rFont val="Arial"/>
        <family val="2"/>
      </rPr>
      <t xml:space="preserve">47131706 </t>
    </r>
    <r>
      <rPr>
        <sz val="10"/>
        <rFont val="Arial"/>
        <family val="2"/>
      </rPr>
      <t>Dispensadores
de Ambientadores</t>
    </r>
  </si>
  <si>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</si>
  <si>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Se requiere el servicios de suministro de unidades de dispensadores desodorizados, cuya función principal es la de eliminar y neutralizar los malos olores en los baños del Edifico de la CB, Subdirección de Capacitación, Bodega de San Cayetano y Participación ciudadana, liberando una mezcla diluida biodegradable, con lo cual se espera reducir los riesgos de contraer infecciones, y al mismo tiempo contrarrestar la proliferación de bacterias.</t>
  </si>
  <si>
    <r>
      <rPr>
        <b/>
        <sz val="10"/>
        <rFont val="Arial"/>
        <family val="2"/>
      </rPr>
      <t>15121500</t>
    </r>
    <r>
      <rPr>
        <sz val="10"/>
        <rFont val="Arial"/>
        <family val="2"/>
      </rPr>
      <t xml:space="preserve"> Aceite motor</t>
    </r>
  </si>
  <si>
    <t>Suministro de aceites, lubricantes, refrigerantes, filtros, filtros sedimentadores para los vehículos de propiedad de la Entidad y de los que fuere legalmente responsable.</t>
  </si>
  <si>
    <t>Suministrar aceites, lubricantes, refrigerantes, filtros para el normal mantenimiento y funcionamiento del parque automotor de la Contraloría de Bogotá.</t>
  </si>
  <si>
    <t>Gastos de Computador</t>
  </si>
  <si>
    <r>
      <rPr>
        <b/>
        <sz val="10"/>
        <rFont val="Arial"/>
        <family val="2"/>
      </rPr>
      <t>26101500</t>
    </r>
    <r>
      <rPr>
        <sz val="10"/>
        <rFont val="Arial"/>
        <family val="2"/>
      </rPr>
      <t xml:space="preserve"> Motores
</t>
    </r>
    <r>
      <rPr>
        <b/>
        <sz val="10"/>
        <rFont val="Arial"/>
        <family val="2"/>
      </rPr>
      <t>40101701</t>
    </r>
    <r>
      <rPr>
        <sz val="10"/>
        <rFont val="Arial"/>
        <family val="2"/>
      </rPr>
      <t xml:space="preserve"> Aires acondicionados </t>
    </r>
  </si>
  <si>
    <t>Mantenimiento preventivo y correctivo integral con el suminsitro de repuestos para las diferentes "UPS" y la planta eléctrica de la Contraloría de Bogotá.</t>
  </si>
  <si>
    <t>Gastos de Transporte y Comunicación</t>
  </si>
  <si>
    <r>
      <rPr>
        <b/>
        <sz val="10"/>
        <rFont val="Arial"/>
        <family val="2"/>
      </rPr>
      <t>78102203</t>
    </r>
    <r>
      <rPr>
        <sz val="10"/>
        <rFont val="Arial"/>
        <family val="2"/>
      </rPr>
      <t xml:space="preserve">
Servicios de envío, recogida o entrega de correo</t>
    </r>
  </si>
  <si>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</si>
  <si>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Prestacion del servicio del correo certificado urbano nacional e internacional.</t>
  </si>
  <si>
    <r>
      <rPr>
        <b/>
        <sz val="10"/>
        <rFont val="Arial"/>
        <family val="2"/>
      </rPr>
      <t>78102203</t>
    </r>
    <r>
      <rPr>
        <sz val="10"/>
        <rFont val="Arial"/>
        <family val="2"/>
      </rPr>
      <t xml:space="preserve">
Servicios de envío, recogida o entrega de correspondencia</t>
    </r>
  </si>
  <si>
    <t>Prestación del  servicio de correspondencia ordinaria incluida la recolección, transporte y entrega de externa (urbana, periférica y nacional), de conformidad con las necesidades de cada una de las dependencias de la Contraloría de Bogotá D.C</t>
  </si>
  <si>
    <t>Prestacion del servicio de correspondencia ordinaria incluida recoleccion transporte y entrega de correspondencia ordinaria externa.</t>
  </si>
  <si>
    <r>
      <rPr>
        <b/>
        <sz val="10"/>
        <rFont val="Arial"/>
        <family val="2"/>
      </rPr>
      <t>82121701</t>
    </r>
    <r>
      <rPr>
        <sz val="10"/>
        <rFont val="Arial"/>
        <family val="2"/>
      </rPr>
      <t xml:space="preserve">
Servicios de copias en blanco y negro o de cotejo</t>
    </r>
  </si>
  <si>
    <t xml:space="preserve">Prestación del servicio de fotocopiado en la modalidad de outsourcing con el suministro de toner y papel para todas las dependencas de la Contraloría de Bogotá </t>
  </si>
  <si>
    <r>
      <rPr>
        <b/>
        <sz val="10"/>
        <rFont val="Arial"/>
        <family val="2"/>
      </rPr>
      <t>92101501</t>
    </r>
    <r>
      <rPr>
        <sz val="10"/>
        <rFont val="Arial"/>
        <family val="2"/>
      </rPr>
      <t xml:space="preserve">
Servicios de vigilancia</t>
    </r>
  </si>
  <si>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</si>
  <si>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Prestar el servicio de vigilancia y seguridad integral con recursos humanos, técnicos y logísticos propios para los bienes muebles e inmuebles de la Contraloría de Bogotá, y sobe todos los que legalmente es y/o llegare a ser responsable, en sus diferentes sedes.</t>
  </si>
  <si>
    <t>Arrendamientos</t>
  </si>
  <si>
    <t>Arrendamiento</t>
  </si>
  <si>
    <r>
      <rPr>
        <b/>
        <sz val="10"/>
        <rFont val="Arial"/>
        <family val="2"/>
      </rPr>
      <t>80131502</t>
    </r>
    <r>
      <rPr>
        <sz val="10"/>
        <rFont val="Arial"/>
        <family val="2"/>
      </rPr>
      <t xml:space="preserve">
Arrendamiento de instalaciones comerciales o industriales</t>
    </r>
  </si>
  <si>
    <t>La Contraloría de Bogotá no cuenta con capacidad suficiente de parqueaderos para atender la demanda de sus funcionarios para la utilizacion de los mismos.</t>
  </si>
  <si>
    <r>
      <rPr>
        <b/>
        <sz val="10"/>
        <rFont val="Arial"/>
        <family val="2"/>
      </rPr>
      <t xml:space="preserve">78181507 </t>
    </r>
    <r>
      <rPr>
        <sz val="10"/>
        <rFont val="Arial"/>
        <family val="2"/>
      </rPr>
      <t xml:space="preserve">Reparación y
mantenimiento
</t>
    </r>
  </si>
  <si>
    <t>Prestación del servicio de mantenimiento preventivo por garantía, incluyendo el suministro de repuestos y mano de obra para nueve (9) camionetas 4x4 marca Hyundai de propiedad de la Contraloría de Bogotá D.C</t>
  </si>
  <si>
    <t>Mantener en buen funcionamiento el rodamiento del parque automotor de la Contraloría de Bogotá.</t>
  </si>
  <si>
    <r>
      <rPr>
        <b/>
        <sz val="10"/>
        <rFont val="Arial"/>
        <family val="2"/>
      </rPr>
      <t xml:space="preserve">81101605 </t>
    </r>
    <r>
      <rPr>
        <sz val="10"/>
        <rFont val="Arial"/>
        <family val="2"/>
      </rPr>
      <t xml:space="preserve">
Servicios electromecánicos
</t>
    </r>
    <r>
      <rPr>
        <b/>
        <sz val="10"/>
        <rFont val="Arial"/>
        <family val="2"/>
      </rPr>
      <t xml:space="preserve">25101503 </t>
    </r>
    <r>
      <rPr>
        <sz val="10"/>
        <rFont val="Arial"/>
        <family val="2"/>
      </rPr>
      <t xml:space="preserve">
Carros</t>
    </r>
  </si>
  <si>
    <t>Prestación del servicio de mantenimiento preventivo y correctivo integral, con el suministro de repuestos para los vehículos de propiedad de la Contraloría de Bogotá, y por los que llegare a ser legalmente responsable, al servicio de la entidad.</t>
  </si>
  <si>
    <r>
      <rPr>
        <b/>
        <sz val="10"/>
        <rFont val="Arial"/>
        <family val="2"/>
      </rPr>
      <t>76111801</t>
    </r>
    <r>
      <rPr>
        <sz val="10"/>
        <rFont val="Arial"/>
        <family val="2"/>
      </rPr>
      <t xml:space="preserve">
Limpieza de carros o barcos</t>
    </r>
  </si>
  <si>
    <t>Prestación del Servicio de Lavado para los vehículos de propiedad de la Contraloría de Bogotá D.C., y de los que fuera legalmente responsable.</t>
  </si>
  <si>
    <t>Mantener buena imagen del parque automotor de la Contraloría de Bogotá.</t>
  </si>
  <si>
    <r>
      <rPr>
        <b/>
        <sz val="10"/>
        <rFont val="Arial"/>
        <family val="2"/>
      </rPr>
      <t>801016</t>
    </r>
    <r>
      <rPr>
        <sz val="10"/>
        <rFont val="Arial"/>
        <family val="2"/>
      </rPr>
      <t xml:space="preserve"> 
Servicios Servicios de Gestión, Servicios Profesionales de Empresa y Servicios Administrativos 
Servicios de asesoría de gestión 
</t>
    </r>
  </si>
  <si>
    <t>Prestación de servicios para el desarrollo de las actividades que con llevan la aplicabilidad del "Plan Institucional de Seguridad Vial" -PlSV</t>
  </si>
  <si>
    <r>
      <rPr>
        <b/>
        <sz val="10"/>
        <rFont val="Arial"/>
        <family val="2"/>
      </rPr>
      <t>80101601</t>
    </r>
    <r>
      <rPr>
        <sz val="10"/>
        <rFont val="Arial"/>
        <family val="2"/>
      </rPr>
      <t xml:space="preserve"> Estudios de factibilidad o selección de ideas de proyectos</t>
    </r>
  </si>
  <si>
    <t xml:space="preserve">Obra </t>
  </si>
  <si>
    <r>
      <rPr>
        <b/>
        <sz val="10"/>
        <rFont val="Arial"/>
        <family val="2"/>
      </rPr>
      <t>72151511</t>
    </r>
    <r>
      <rPr>
        <sz val="10"/>
        <rFont val="Arial"/>
        <family val="2"/>
      </rPr>
      <t xml:space="preserve"> Servicio de mantenimiento o reparación de sistemas de iluminación
</t>
    </r>
  </si>
  <si>
    <t>Los sistemas de iluminacion led incorporan la ultima tecnologia para lograr la eficiencia energetica, utilizando led de alto rendimiento para las opticas mas adecuadas para cada espacio, al igual que se cuenta con mayor vida util de las lamparas led lo cual puede ser de 60.000 mil horas lo que implica menor gastos de repocision, mantenimiento y menos desechos, mayor eficiencia en el flujo de energia al requerir menos flujo luminoso, conforme a las normas técnicas colombianas NTC 2050, el Reglamento Técnico de Instalaciones Eléctricas RETIE y el Reglamento Técnico de Luminarias - RETILAP.</t>
  </si>
  <si>
    <r>
      <rPr>
        <b/>
        <sz val="10"/>
        <rFont val="Arial"/>
        <family val="2"/>
      </rPr>
      <t xml:space="preserve">721211 </t>
    </r>
    <r>
      <rPr>
        <sz val="10"/>
        <rFont val="Arial"/>
        <family val="2"/>
      </rPr>
      <t xml:space="preserve">
Servicios de renovación y reparación de edificios comerciales y de oficinas.</t>
    </r>
  </si>
  <si>
    <t>Mantenimiento correctivo y preventivo de la infraestrcutura y adecuaciones de las areas de trabajo de las sedes de la Contraloria de Bogota D.C,  debido al continuo desgaste de las areas por su uso diario y a los requerimeintos para las acomodaciones de los funcionarios</t>
  </si>
  <si>
    <r>
      <rPr>
        <b/>
        <sz val="10"/>
        <rFont val="Arial"/>
        <family val="2"/>
      </rPr>
      <t>561017</t>
    </r>
    <r>
      <rPr>
        <sz val="10"/>
        <rFont val="Arial"/>
        <family val="2"/>
      </rPr>
      <t xml:space="preserve"> 
Muebles de oficina</t>
    </r>
  </si>
  <si>
    <t>Se requiere adquirir mobiliario que cumpla con las especificaciones tecnicas de cada area, al igual que supla  las necesidades que se generan para el buen desempeño de las actividades adminitrativas con el fin de brindar una mejor calidad de vida a los funcionarios de la Contraloria de Bogotá.</t>
  </si>
  <si>
    <t>Se elaboraron los estudios y diseños con el fin de mitigar los inconvenientes que se presentan con  el  manejo de las aguas hidráulicas, sanitarias y pluviales del predio, así como los estudios de suelos, geotécnicos y estructurales para la estabilización del terreno perteneciente a la sede vacacional finca Pacande y la Yajaira propiedad de la Contraloría de Bogotá, donde se proyectaron las obras y las actividades que se deben realizar para el manejo de aguas servidas y superficiales, las cuales son prioridad para mitigar las filtraciones de agua que se generan a predios colindantes, y que de igual forma son obras para estabilización del terreno el cual sufre de erosión y problemas de estabilidad que se van agudizando con el pasar del tiempo. Por ello se requiere de la ejecución de dichas obras con el fin de evitar que continúe el deterioro de las edificaciones que conforman el centro vacacional a causa de la filtraciones de agua y la instabilidad del terreno.</t>
  </si>
  <si>
    <t>Interventoria</t>
  </si>
  <si>
    <r>
      <rPr>
        <b/>
        <sz val="10"/>
        <rFont val="Arial"/>
        <family val="2"/>
      </rPr>
      <t>80101600</t>
    </r>
    <r>
      <rPr>
        <sz val="10"/>
        <rFont val="Arial"/>
        <family val="2"/>
      </rPr>
      <t xml:space="preserve"> Gerencia de Proyectos</t>
    </r>
  </si>
  <si>
    <t xml:space="preserve">Interventoria tecnica, adminsitrativa, juridica, fianncuiera y ambiental de la obras de mitigación para el  manejo de aguas servidas, superficiales y estabilidad geotécnica del Centro de Estudios de la Contraloría de Bogotá. </t>
  </si>
  <si>
    <t xml:space="preserve">Mínima Cuantía </t>
  </si>
  <si>
    <t xml:space="preserve">Compraventa </t>
  </si>
  <si>
    <t>44121600. Suministros de Escritorio. 14111500 Papel de Imprenta y Papel de Escribir</t>
  </si>
  <si>
    <t xml:space="preserve">Teniendo en cuenta  el Plan de Acción del PIGA 2015, donde se encuentran establecidas múltiples actividades de sensibilización y socialización de temáticas ambientales, se hace necesario adquiririr elementos de papelería con los que se puedan elaborar materiales lúdicos y pedagógicos para transmitir mensajes ambientales. </t>
  </si>
  <si>
    <t>53103100                                                           Chalecos</t>
  </si>
  <si>
    <t>Se hace necesario identificar al Equipo Piga y a todos los gestores ambientales de la entidad para que todos los funcionarios conozcan a los actores del PIGA</t>
  </si>
  <si>
    <t>24111503
Bolsas plásticas
47121701
Bolsas de basura</t>
  </si>
  <si>
    <t xml:space="preserve">En el marco del Programa de Gestión Integral de Residuos, se cuenta con puntos ecológicos, que requieren del empleo de bolsas plásticas para almacenar temporalmente los residuos generados y entregar al prestador del servicio de aseo. </t>
  </si>
  <si>
    <t>DIRECCIÓN ADMINISTRATIVA Y FINANCIERA</t>
  </si>
  <si>
    <t>80101505                                                             Desarrollo de politicas u objetivos empresariales</t>
  </si>
  <si>
    <t>70111500
Plantas y Árboles Ornamentales</t>
  </si>
  <si>
    <t>La entidad cuenta con áreas verdes en sus sedes, las cuales requieren de mantenimientos periódicos para conservar las especies vegetales, así mismo se busca a través de herramientas ambientales tecnológicas disminuir la contaminación atmosférica y embellecer nuestras sedes a partir del empleo de material vegetal, incluyendo la sede de San Cayetano que aun no cuenta con material vegetal</t>
  </si>
  <si>
    <t>Prestación de Servicio</t>
  </si>
  <si>
    <t>86111604
Educación de Adultos</t>
  </si>
  <si>
    <t>82121800
Publicación</t>
  </si>
  <si>
    <t>Teniendo en cuenta  el Plan de Acción del PIGA 2016, donde se encuentran establecidas múltiples actividades de sensibilización y socialización de temáticas ambientales, se hace necesario adquirir elementos que permitan socializar con los funcionarios de forma didáctica buenas prácticas ambientales.</t>
  </si>
  <si>
    <t xml:space="preserve">En el marco del Programa de Gestión Integral de Residuos, es deber de la entidad sensibilizar a sus funcionarios en separación en la fuente y reciclaje. </t>
  </si>
  <si>
    <t>76121501
Recolección o destrucción o transformación o eliminación de basuras</t>
  </si>
  <si>
    <t xml:space="preserve">La Contraloría de Bogotá es generadora de residuos peligrosos (toner, luminarias y envases contaminados) por este motivo debe garantizar la disposición final de estos residuos, dando cumplimiento a la normativa ambiental sobre la materia. </t>
  </si>
  <si>
    <t xml:space="preserve">La Contraloría de Bogotá D.C., en el marco del Programa de Extensión de Buenas Prácticas Ambientales estableció el Concurso de Cuento Interno sobre Temáticas Ambientales a través del cual se busca transmitir mensajes de protección y conservación de la naturaleza, en desarrollo de este concurso se presentan diversos cuentos que se publican en ediciones anuales, para socializar los mensajes en referencia e invitar a más familias a integrarse a esta interesante iniciativa. </t>
  </si>
  <si>
    <t>Sensibilizar a los funcionarios de la entidad, sobre la importancia del PIGA y de sus programas ambientales.</t>
  </si>
  <si>
    <r>
      <t xml:space="preserve">Prestación de servicios para la organización, administración y ejecución de acciones logísticas para la realización de eventos institucionales e interinstitucionales requeridos por la Contraloría de Bogotá D.C.
</t>
    </r>
    <r>
      <rPr>
        <b/>
        <sz val="10"/>
        <rFont val="Arial"/>
        <family val="2"/>
      </rPr>
      <t>META 5 PROYECTO 770</t>
    </r>
    <r>
      <rPr>
        <sz val="10"/>
        <rFont val="Arial"/>
        <family val="2"/>
      </rPr>
      <t>: Desarrollar 30 Actividades y/o estrategias institucionales e interinstitucionales en el marco del Plan Anticorrupción de la Contraloría de Bogotá</t>
    </r>
  </si>
  <si>
    <t>}</t>
  </si>
  <si>
    <t>Adquisición de 
Servicios</t>
  </si>
  <si>
    <t>Fortalecimiento de la Capacidad Institucional para un Control Fiscal Efectivo y Transparente</t>
  </si>
  <si>
    <t>Concurso de Méritos</t>
  </si>
  <si>
    <t>Prestación de servicios profesionales</t>
  </si>
  <si>
    <t>Prestación de Servicios Profesionales</t>
  </si>
  <si>
    <t>Selección Abreviada Subasta Inversa - Acuerdo Marco de Precios</t>
  </si>
  <si>
    <t>Selección Abreviada Menor Cuantía</t>
  </si>
  <si>
    <t>Prestación de Servicios profesionales</t>
  </si>
  <si>
    <t>Página 1 de 1</t>
  </si>
  <si>
    <t>Código formato:014001002</t>
  </si>
  <si>
    <t>ANEXO 2</t>
  </si>
  <si>
    <t>DIRECCIÓN ADMINISTRATIVA Y FINANCIERA - SUBDIRECCIÓN DE CONTRATACIÓN</t>
  </si>
  <si>
    <t>CÓDIGO PRESUPUESTAL</t>
  </si>
  <si>
    <t>NOMBRE RUBRO Y SUBRUBRO PRESUPUESTAL</t>
  </si>
  <si>
    <t>VALOR ($)
PRESUPUESTADO POR LAS DEPENDENCIAS SOLICITANTES INCLUIDO IVA</t>
  </si>
  <si>
    <t>VALOR 
CONTRATADO 
(5)</t>
  </si>
  <si>
    <t>SALDO DEL VALOR ESTIMADO
(6)= (4-5)</t>
  </si>
  <si>
    <t>ADICIONES REALIZADAS A CONTRATOS
(7)</t>
  </si>
  <si>
    <t>DISPONIBLE = PRESUPUESTO ASIGNADO Menos VALOR CONTRATADO Menos ADICIONES A CONTRATOS
(8) =(3-5-7)</t>
  </si>
  <si>
    <t>DIFERENCIA: VR. PPTO 2015- VR.  SOLICITADO- ADICIONES 
(9)=(3-4-7)</t>
  </si>
  <si>
    <t>SERVICIOS PERSONALES INDIRECTOS</t>
  </si>
  <si>
    <t>Remuneración Servicios Técnicos</t>
  </si>
  <si>
    <t>GASTOS GENERALES</t>
  </si>
  <si>
    <t>Dotación</t>
  </si>
  <si>
    <t>Combustibles. Lubricantes y Llantas</t>
  </si>
  <si>
    <t>Materiales y Suministros</t>
  </si>
  <si>
    <t>Adquisición de Servicios</t>
  </si>
  <si>
    <t>Viáticos y Gastos de Viaje</t>
  </si>
  <si>
    <t>Impresos y Publicaciones</t>
  </si>
  <si>
    <t>Mantenimiento y Reparaciones</t>
  </si>
  <si>
    <t>Seguros</t>
  </si>
  <si>
    <t xml:space="preserve">Capacitación </t>
  </si>
  <si>
    <t>Bienestar e Incentivos</t>
  </si>
  <si>
    <t>Programas y Convenios Institucionales</t>
  </si>
  <si>
    <t>Publicidad</t>
  </si>
  <si>
    <t>OTROS GASTOS GENERALES</t>
  </si>
  <si>
    <t>Impuestos,Tasas,Contribuciones, Derechos y Multas</t>
  </si>
  <si>
    <t>INVERSIÓN</t>
  </si>
  <si>
    <t>Control social a la gestión pública</t>
  </si>
  <si>
    <t>TOTAL PRESUPUESTO UNIDAD 01</t>
  </si>
  <si>
    <t>CONTRATACIÓN PROGRAMADA PAA</t>
  </si>
  <si>
    <t>FUNCIONAMIENTO</t>
  </si>
  <si>
    <t xml:space="preserve">Nota 1:  El Plan Anual de Adquisiciones no incluye los rubros de: "Sentencias Judiciales" ni "Otras Sentencias"
</t>
  </si>
  <si>
    <t>Nota 2: No incluye Avances, gastos por Caja Menor, pagos por Resolución ni servicios públicos</t>
  </si>
  <si>
    <t>Nota 4: El valor del Plan Anual de Adquisiciones será susceptible de modificación en la medida que surjan nuevas necesidades que no se tenían previstas para la vigencia.</t>
  </si>
  <si>
    <t>Fuente: Subdirección de Contratación</t>
  </si>
  <si>
    <t>PLAN ANUAL DE ADQUISICIONES VIGENCIA 2016</t>
  </si>
  <si>
    <t>VALOR  ($)
PRESUPUESTO VIGENCIA 2016</t>
  </si>
  <si>
    <t>FECHA DE CORTE: 19-11-2015</t>
  </si>
  <si>
    <t>DESCRIPCIÓN DEL OBJETO A CONTRATAR</t>
  </si>
  <si>
    <t>25101500
Vehículos de 
Pasajeros</t>
  </si>
  <si>
    <t>Se requiere renovar el parque automotor de la Contraloría, para lograr eficiencia en el consumo de combustible y mantenimiento y mejorar el desarrollo de los operativos misionales que se deben cumplir en ejercicio de la labor fiscalizadora de la Entidad.</t>
  </si>
  <si>
    <t>Prestación de servicios de apoyo técnico al equipo de Gestión Documental en la implementación del Programa de Gestión Documental de la Contraloría de Bogotá D.C, de conformidad con las normas archivísticas vigentes.</t>
  </si>
  <si>
    <t xml:space="preserve">44121600 Suministro de 
Escritorio
44103103 Tóner para 
fotocopiadora o 
fax
</t>
  </si>
  <si>
    <t>14111507
Papel para impresora o fotocopiadora
44121600
44121700</t>
  </si>
  <si>
    <t xml:space="preserve">43212105 Impresoras láser
43212100 Impresoras de computador
43211711 Escáneres
44101719 Accesorios de copiado o escaneado
 </t>
  </si>
  <si>
    <t>81111801
Seguridad de los computadores, redes o internet
81112501 Servicio de licencias de software de computador.</t>
  </si>
  <si>
    <t xml:space="preserve">56101700 Muebles de oficina
</t>
  </si>
  <si>
    <t>84131500
Servicios financieros y de seguros - servicios de seguros y pensiones- seguros para estructuras y propiedades y posesiones</t>
  </si>
  <si>
    <t>80131601 Corredores o agentes inmobiliarios
84131501 Seguros de
edificios o del contenido de edificios
84131503 Seguro de
automóviles o camiones
84131511 Seguro de
deterioro de valores</t>
  </si>
  <si>
    <t>Teniendo en  cuenta que las sedes externas estan siendo remodeladas y que serán entregadas al finalizar el año 2015, se proyectará la implementación de la Red Wi-Fi para la vigencia 2016</t>
  </si>
  <si>
    <t>CONTRATACIÓN PROGRAMADA 2016</t>
  </si>
  <si>
    <t>DIFERENCIA
(5)= (3-4)</t>
  </si>
  <si>
    <t>META 2
Adquisición de 1.000 Licencias de uso de correo en la nube de Exchange On line por un (1) año.</t>
  </si>
  <si>
    <t>META 2
Contratación de servicios de desarrollo, matenimiento y Soporte de los aplictivos SIVICOF - SIGESPRO</t>
  </si>
  <si>
    <t>META 2
Contratación de servicios de desarrollo, matenimiento y soporte de los aplictivos PERNO-PREDIS-PAC-LIMAY - SAE-SAI de SI-CAPITAL.</t>
  </si>
  <si>
    <t>META 2
Contratación de canales dedicados de intenet y de datos.</t>
  </si>
  <si>
    <t xml:space="preserve">
META 2
Adquisición e instalación de sistema de aire acondicionado In Row para Datacenter.</t>
  </si>
  <si>
    <t>META 2
Adquisición de solución WI-FI- para sedes externas.</t>
  </si>
  <si>
    <t>META 2
Contratación de servicios de Help Desk, administración y mantenimiento de plataforma tecnológica.</t>
  </si>
  <si>
    <t>META 2
Consultoría para el diseño del Subsistema de Gestión de Seguridad Informática de la Contraloría.</t>
  </si>
  <si>
    <t>META 2
Renovación licenciamiento Autocad y Suit de Adobe.</t>
  </si>
  <si>
    <t>META 2
Consultoría para la definición y categorización de la arquitectura de datos de la Contraloría de Bogotá.</t>
  </si>
  <si>
    <t>Se requiere de los estudios y diseños con el fin de obtener el insumo de la evaluación técnica del estado de las redes de alumbrado de las sedes de la entidad, con el fin de saber si se requiere del cambio de cableado y la realización del estudio de iluminación para obtener el número de lamparas a implementar cumpliendo con las normas técnicas colombianas NTC 2050, el Reglamento Técnico de Instalaciones Eléctricas RETIE y el Reglamento Técnico de Luminarias - RETILAP.</t>
  </si>
  <si>
    <t>META 4
Suministro, instalacion, cableado y obras complementarias para la implementacion de luminarias en la Entidad, de acuerdo a los  resultados del estudio y  diseño para su ejecución  de acuerdo con las normas técnicas colombianas NTC 2050, el Reglamento Técnico de Instalaciones Eléctricas RETIE y el Reglamento Técnico de Luminarias - RETILAP.</t>
  </si>
  <si>
    <t>META 4
Mantenimiento, adecuación y remodelación de las áreas de trabajo para las sedes de la Contraloría de Bogotá D.C.</t>
  </si>
  <si>
    <t>META 4
Suministro e instalación de mobiliario para oficinas y áreas de archivo, para las diferentes dependencias y sedes de la Contraloría de Bogotá, D.C.</t>
  </si>
  <si>
    <t>META 4
Obras  de mitigación para el  manejo de aguas servidas, superficiales y estabilidad geotécnica de la sede vacacional Hotel Club y Centro de Estudios de la Contraloría de Bogotá, ubicada en las fincas Pacande y Yajaira de la Vereda el Espinalito Municipio de Fusagasuga.</t>
  </si>
  <si>
    <t xml:space="preserve">META 4
Interventoría técnica, administrativa, jurídica, financiera y ambiental de la obras de mitigación para el  manejo de aguas servidas, superficiales y estabilidad geotécnica del Centro de Estudios de la Contraloría de Bogotá. </t>
  </si>
  <si>
    <t xml:space="preserve">META 6
Adquirir seis (6) vehículos por reposición para el ejercicio de la función de vigilancia y control a la gestión fiscal. </t>
  </si>
  <si>
    <r>
      <rPr>
        <b/>
        <sz val="10"/>
        <rFont val="Arial"/>
        <family val="2"/>
      </rPr>
      <t xml:space="preserve">25172504 </t>
    </r>
    <r>
      <rPr>
        <sz val="10"/>
        <rFont val="Arial"/>
        <family val="2"/>
      </rPr>
      <t>Llantas para automóviles o camionetas</t>
    </r>
  </si>
  <si>
    <t>Compra de llantas para los vehiculos de propiedad de la Entidad y de los que fuere legalmente responsable.</t>
  </si>
  <si>
    <t>Se requiere la compra de llantas para los vehiculos de la Entidad y los que fuere legalmente resposable, teniendo en cuenta que no se cuenta con un stock de inventario suficiente para las ferencias de los nuevos vehículos  para realizar el mantenimiento de los automotores .</t>
  </si>
  <si>
    <t>x</t>
  </si>
  <si>
    <t>Contratar la prestación de servicios para la realización de una auditoría de seguimiento al Sistema de Gestion de Calidad de  la Contraloria de Bogotà, bajo los requisistos  de las normas ISO 9001:2008 y NTCGP 1000:2009</t>
  </si>
  <si>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 así:
META 1. Desarrollar pedagogía social, formativa e ilustrativa $390.000.000
META 2. Realizar acciones ciudadanas especiales $300.000.000
META 3. Utilizar los medios locales de comunicación $170.000.000</t>
  </si>
  <si>
    <t>META 4
Estudio y diseño para el mejoramiento de la eficiencia lumínica, evaluando la red eléctrica y su actualización, para la implementación de luminarias de tecnología tipo Led  para las sedes de la Entidad, cumpliendo con las normas técnicas colombianas NTC 2050, el Reglamento Técnico de Instalaciones Eléctricas RETIE y el Reglamento Técnico de Luminarias - RETILAP.</t>
  </si>
  <si>
    <r>
      <rPr>
        <b/>
        <sz val="10"/>
        <rFont val="Arial"/>
        <family val="2"/>
      </rPr>
      <t>78131602</t>
    </r>
    <r>
      <rPr>
        <sz val="10"/>
        <rFont val="Arial"/>
        <family val="2"/>
      </rPr>
      <t xml:space="preserve">
Almacenaje de archivos de carpetas</t>
    </r>
  </si>
  <si>
    <t>META 7.
Prestación de Servicios Profesionales en Archivista para el apoyo técnico al grupo de Gestión Documental</t>
  </si>
  <si>
    <t>META 7.
Prestación de Servicios Profesionales en Derecho para el apoyo técnico al grupo de Gestión Documental</t>
  </si>
  <si>
    <t>META 7.
Prestación de Servicios Profesionales en Historia para el apoyo técnico al grupo de Gestión Documental</t>
  </si>
  <si>
    <t>META 7.
Prestación de Servicios Profesionales como técnico archivista y administración documental para el apoyo al grupo de Gestión Documental</t>
  </si>
  <si>
    <t>META 7.
Prestación de Servicios Profesionales como técnico archivista para el apoyo  al grupo de Gestión Documental</t>
  </si>
  <si>
    <t>META 7.
Prestación de servicios de apoyo en la aplicación de las tablas de retención documental</t>
  </si>
  <si>
    <t>META 7.
Programa del sistema integrado de  conservación para Archivo Documental</t>
  </si>
  <si>
    <t>Se requiere contyratar el programa del sistema integrado de  conservación para Archivo Documental.</t>
  </si>
  <si>
    <r>
      <rPr>
        <b/>
        <sz val="11"/>
        <rFont val="Calibri"/>
        <family val="2"/>
      </rPr>
      <t xml:space="preserve">86101705 </t>
    </r>
    <r>
      <rPr>
        <sz val="11"/>
        <rFont val="Calibri"/>
        <family val="2"/>
      </rPr>
      <t>Capacitación administrativa</t>
    </r>
  </si>
  <si>
    <t>META 7.
Programa de capacitación Decreto 1080 y Ley 594</t>
  </si>
  <si>
    <t>Se requiere contratar el programa de capacitación en el Decreto 1080 y Ley 594.</t>
  </si>
  <si>
    <t xml:space="preserve">Inversión </t>
  </si>
  <si>
    <t>Minima Cuantía</t>
  </si>
  <si>
    <t xml:space="preserve">En el seguimiento al Plan de Acción PIGA es necesario que tanto los Gestores Ambientales como los miembros del Equipo PIGA esten actualizados en toda la normativa  y temática ambiental asociada </t>
  </si>
  <si>
    <t>META 5.
Adquisición de elementos de papelería para el diseño y elaboración de material didáctico a utilizar en las campañas ambientales desarrolladas por el Plan Institucional de Gestión Ambiental - PIGA de la Contraloría de Bogotá.</t>
  </si>
  <si>
    <t>META 5.
Adquisición de 50 chalecos para los gestores ambientales y el equipo PIGA</t>
  </si>
  <si>
    <t xml:space="preserve">META 5.
Adquisición de 2,600 bolsas biodegradables para residuos ordinarios y residuos reciclables. </t>
  </si>
  <si>
    <t>META 5.
Prestación de Servicios Taller Teorico Práctico actualización en temas ambientales</t>
  </si>
  <si>
    <t>META 5.
Prestación del servicio de diseño, diagramación, elaboración, impresión e instalación de elementos para sensibilización e información ambiental.</t>
  </si>
  <si>
    <t>META 5.
Prestación de Servicios para la implementación de campañas educativas y de sensibilización en separación en la fuente, empleando un dispositivo electrónico de reciclaje.</t>
  </si>
  <si>
    <t>META 5.
Transporte y entrega de residuos peligrosos - tonners usados , luminarias y envases contaminados - generados en el año, dándole cumplimiento a la normativa ambiental y garantizando su adecuada disposición final.</t>
  </si>
  <si>
    <t>META 5.
Diseño, diagramación e impresión de calendarioss de escritorio del año 2017, relacionados con el Plan Institucional de Gestión Ambiental -PIGA de la Contraloria de Bogota D.C</t>
  </si>
  <si>
    <t xml:space="preserve">META 5
Contratar la prestación del servicio de mantenimiento, , suministro e instalación de material vegetal para la Contraloría de Bogotá.
</t>
  </si>
  <si>
    <t>META 5.
Prestación del servicio de Sello de Sostenibilidad Icontec para la Contraloria de Bogotá</t>
  </si>
  <si>
    <t>ANEXO 1
CONSOLIDADO REPORTE DE NECESIDADES PARA ADQUISICIÓN DE BIENES, SERVICIOS Y OBRAS, VIGENCIA 2016
DIRECCIÓN ADMINISTRATIVA Y FINANCIERA - SUBDIRECCIÓN DE CONTRATACIÓN</t>
  </si>
  <si>
    <t>FECHA DE CORTE: 19 DE NOVIEMBRE DE 2015</t>
  </si>
  <si>
    <t>Suministro de combustible de gasolina tipo corriente y ACPM, para el parque automotr de propiedad de la Contraloría de Bogotá D.C., y de los que llegare a ser legalmente responsable al servicio de la Entidad.</t>
  </si>
  <si>
    <r>
      <rPr>
        <b/>
        <sz val="10"/>
        <rFont val="Arial"/>
        <family val="2"/>
      </rPr>
      <t>META 7:</t>
    </r>
    <r>
      <rPr>
        <sz val="10"/>
        <rFont val="Arial"/>
        <family val="2"/>
      </rPr>
      <t>Organización de 2000 metros lineales de los Fondos Documentales del Archivo Central
Prestación de servicios de apoyo técnico al equipo de Gestión Documental en la implementación del Programa de Gestión Documental de la Contraloría de Bogotá D.C, de conformidad con las normas archivísticas vigentes.</t>
    </r>
  </si>
  <si>
    <t>META 5.
Servicio de ilustración, diseño y diagramación, corrección de estilo e impresión de quinientos (380) ejemplares de un libro que reúna los cuentos que participaron en el tercer concurso de cuento interno sobre temáticas ambientales de la entidad, así como información del PIGA.</t>
  </si>
  <si>
    <t>Consultoría</t>
  </si>
  <si>
    <t>Contratar con la Lotería de Bogotá el arrendamiento de (55)  parqueaderos ubicados en los sótanos segundo y tercero del edificio Lotería de  Bogotá, en la Carrera 32A No. 26A-10.</t>
  </si>
  <si>
    <t>Con el fin de dar cumplimiento a sus objetivos corporativos "la Contraloría de Bogotá, en ejercicio de las funciones de Control fiscal en el Distrito comprometida con cumplimiento de la prevenciòn de la contaminaciòn, la identificación y el control de sus aspectos e impactos ambientales generados por la gestión de la Entidad, el cumplimiento de los requisitos legales y otros requisitos de caracter ambiental aplicables y mejoramiento continuo... busca a traves de este sello de sostenibilidad identificar las fortalezas y àreas de oportunidad de la Entidad en tres ejes. el ambiental, social y económico.</t>
  </si>
  <si>
    <t>RECURSOS COMPROMETIDOS CON CDP
(11)=(3-10)</t>
  </si>
  <si>
    <t>SALDO APROPIACIÓN DISPONIBLE SEGÚN PREDIS A 
(10)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</si>
</sst>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64" formatCode="&quot;$&quot;\ #,##0_);[Red]\(&quot;$&quot;\ #,##0\)"/>
    <numFmt numFmtId="165" formatCode="_ * #,##0.00_ ;_ * \-#,##0.00_ ;_ * &quot;-&quot;??_ ;_ @_ "/>
    <numFmt numFmtId="166" formatCode="#,##0.00\ _€"/>
    <numFmt numFmtId="167" formatCode="#,##0\ _€"/>
    <numFmt numFmtId="168" formatCode="_ * #,##0_ ;_ * \-#,##0_ ;_ * &quot;-&quot;??_ ;_ @_ "/>
    <numFmt numFmtId="169" formatCode="dd/mm/yyyy;@"/>
    <numFmt numFmtId="170" formatCode="0_)"/>
  </numFmts>
  <fonts count="34"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3"/>
      <color indexed="56"/>
      <name val="Calibri"/>
      <family val="2"/>
    </font>
    <font>
      <b/>
      <sz val="11"/>
      <color indexed="56"/>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b/>
      <sz val="10"/>
      <name val="Arial"/>
      <family val="2"/>
    </font>
    <font>
      <sz val="10"/>
      <color indexed="8"/>
      <name val="Arial"/>
      <family val="2"/>
    </font>
    <font>
      <sz val="8"/>
      <name val="Arial"/>
      <family val="2"/>
    </font>
    <font>
      <b/>
      <sz val="9"/>
      <name val="Arial"/>
      <family val="2"/>
    </font>
    <font>
      <b/>
      <sz val="12"/>
      <name val="Arial"/>
      <family val="2"/>
    </font>
    <font>
      <b/>
      <sz val="11"/>
      <name val="Arial"/>
      <family val="2"/>
    </font>
    <font>
      <sz val="10"/>
      <color rgb="FFFF0000"/>
      <name val="Arial"/>
      <family val="2"/>
    </font>
    <font>
      <sz val="10"/>
      <color indexed="63"/>
      <name val="Arial"/>
      <family val="2"/>
    </font>
    <font>
      <b/>
      <sz val="9"/>
      <color indexed="81"/>
      <name val="Tahoma"/>
      <family val="2"/>
    </font>
    <font>
      <sz val="9"/>
      <color indexed="81"/>
      <name val="Tahoma"/>
      <family val="2"/>
    </font>
    <font>
      <sz val="11"/>
      <color rgb="FFFF0000"/>
      <name val="Calibri"/>
      <family val="2"/>
    </font>
    <font>
      <sz val="12"/>
      <name val="Arial"/>
      <family val="2"/>
    </font>
    <font>
      <b/>
      <i/>
      <sz val="12"/>
      <name val="Arial"/>
      <family val="2"/>
    </font>
    <font>
      <b/>
      <i/>
      <sz val="11"/>
      <name val="Arial"/>
      <family val="2"/>
    </font>
    <font>
      <i/>
      <sz val="12"/>
      <name val="Arial"/>
      <family val="2"/>
    </font>
    <font>
      <sz val="12"/>
      <color rgb="FFFF0000"/>
      <name val="Arial"/>
      <family val="2"/>
    </font>
    <font>
      <b/>
      <i/>
      <sz val="9"/>
      <name val="Arial"/>
      <family val="2"/>
    </font>
    <font>
      <b/>
      <sz val="20"/>
      <name val="Arial"/>
      <family val="2"/>
    </font>
    <font>
      <sz val="11"/>
      <name val="Calibri"/>
      <family val="2"/>
    </font>
    <font>
      <b/>
      <sz val="11"/>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55"/>
        <bgColor indexed="64"/>
      </patternFill>
    </fill>
    <fill>
      <patternFill patternType="solid">
        <fgColor theme="9" tint="0.59999389629810485"/>
        <bgColor indexed="64"/>
      </patternFill>
    </fill>
    <fill>
      <patternFill patternType="solid">
        <fgColor theme="4" tint="0.59999389629810485"/>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s>
  <cellStyleXfs count="40">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3" borderId="0" applyNumberFormat="0" applyBorder="0" applyAlignment="0" applyProtection="0"/>
    <xf numFmtId="0" fontId="5" fillId="12"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165" fontId="1" fillId="0" borderId="0" applyFont="0" applyFill="0" applyBorder="0" applyAlignment="0" applyProtection="0"/>
    <xf numFmtId="0" fontId="9" fillId="13" borderId="0" applyNumberFormat="0" applyBorder="0" applyAlignment="0" applyProtection="0"/>
    <xf numFmtId="0" fontId="2" fillId="0" borderId="0"/>
    <xf numFmtId="0" fontId="10" fillId="0" borderId="0"/>
    <xf numFmtId="0" fontId="2" fillId="0" borderId="0"/>
    <xf numFmtId="0" fontId="11" fillId="1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165" fontId="1" fillId="0" borderId="0" applyFont="0" applyFill="0" applyBorder="0" applyAlignment="0" applyProtection="0"/>
    <xf numFmtId="0" fontId="1" fillId="0" borderId="0"/>
  </cellStyleXfs>
  <cellXfs count="309">
    <xf numFmtId="0" fontId="0" fillId="0" borderId="0" xfId="0"/>
    <xf numFmtId="0" fontId="2" fillId="0" borderId="0" xfId="34"/>
    <xf numFmtId="49" fontId="17" fillId="22" borderId="7" xfId="34" applyNumberFormat="1" applyFont="1" applyFill="1" applyBorder="1" applyAlignment="1">
      <alignment horizontal="center" vertical="center" wrapText="1"/>
    </xf>
    <xf numFmtId="49" fontId="17" fillId="22" borderId="7" xfId="33" applyNumberFormat="1" applyFont="1" applyFill="1" applyBorder="1" applyAlignment="1">
      <alignment horizontal="center" vertical="center" wrapText="1"/>
    </xf>
    <xf numFmtId="3" fontId="17" fillId="22" borderId="7" xfId="34" applyNumberFormat="1" applyFont="1" applyFill="1" applyBorder="1" applyAlignment="1">
      <alignment horizontal="center" vertical="center" wrapText="1"/>
    </xf>
    <xf numFmtId="0" fontId="17" fillId="22" borderId="7" xfId="34" applyNumberFormat="1" applyFont="1" applyFill="1" applyBorder="1" applyAlignment="1">
      <alignment horizontal="center" vertical="center" wrapText="1"/>
    </xf>
    <xf numFmtId="0" fontId="0" fillId="0" borderId="0" xfId="0" applyAlignment="1">
      <alignment horizontal="justify" vertical="center" wrapText="1"/>
    </xf>
    <xf numFmtId="166" fontId="17" fillId="22" borderId="7" xfId="34" applyNumberFormat="1" applyFont="1" applyFill="1" applyBorder="1" applyAlignment="1">
      <alignment horizontal="center" vertical="center" wrapText="1"/>
    </xf>
    <xf numFmtId="169" fontId="1" fillId="23" borderId="7" xfId="34" applyNumberFormat="1" applyFont="1" applyFill="1" applyBorder="1" applyAlignment="1">
      <alignment horizontal="right" vertical="top" wrapText="1"/>
    </xf>
    <xf numFmtId="167" fontId="1" fillId="23" borderId="7" xfId="34" applyNumberFormat="1" applyFont="1" applyFill="1" applyBorder="1" applyAlignment="1">
      <alignment horizontal="center" vertical="top" wrapText="1"/>
    </xf>
    <xf numFmtId="0" fontId="1" fillId="23" borderId="7" xfId="0" applyFont="1" applyFill="1" applyBorder="1" applyAlignment="1">
      <alignment horizontal="left" vertical="top" wrapText="1"/>
    </xf>
    <xf numFmtId="0" fontId="2" fillId="23" borderId="0" xfId="34" applyFill="1" applyAlignment="1">
      <alignment vertical="center"/>
    </xf>
    <xf numFmtId="0" fontId="0" fillId="23" borderId="0" xfId="0" applyFill="1" applyAlignment="1">
      <alignment vertical="center"/>
    </xf>
    <xf numFmtId="0" fontId="15" fillId="23" borderId="7" xfId="34" applyFont="1" applyFill="1" applyBorder="1" applyAlignment="1">
      <alignment horizontal="justify" vertical="top" wrapText="1"/>
    </xf>
    <xf numFmtId="0" fontId="15" fillId="23" borderId="7" xfId="34" applyFont="1" applyFill="1" applyBorder="1" applyAlignment="1">
      <alignment horizontal="center" vertical="top" wrapText="1"/>
    </xf>
    <xf numFmtId="0" fontId="1" fillId="23" borderId="7" xfId="0" applyFont="1" applyFill="1" applyBorder="1" applyAlignment="1">
      <alignment horizontal="center" vertical="top" wrapText="1"/>
    </xf>
    <xf numFmtId="0" fontId="15" fillId="23" borderId="7" xfId="34" applyFont="1" applyFill="1" applyBorder="1" applyAlignment="1">
      <alignment horizontal="left" vertical="top" wrapText="1"/>
    </xf>
    <xf numFmtId="14" fontId="1" fillId="23" borderId="7" xfId="0" applyNumberFormat="1" applyFont="1" applyFill="1" applyBorder="1" applyAlignment="1">
      <alignment horizontal="right" vertical="top"/>
    </xf>
    <xf numFmtId="167" fontId="1" fillId="23" borderId="7" xfId="0" applyNumberFormat="1" applyFont="1" applyFill="1" applyBorder="1" applyAlignment="1">
      <alignment horizontal="center" vertical="top"/>
    </xf>
    <xf numFmtId="14" fontId="1" fillId="23" borderId="7" xfId="0" applyNumberFormat="1" applyFont="1" applyFill="1" applyBorder="1" applyAlignment="1">
      <alignment vertical="top" wrapText="1"/>
    </xf>
    <xf numFmtId="0" fontId="15" fillId="23" borderId="19" xfId="34" applyFont="1" applyFill="1" applyBorder="1" applyAlignment="1">
      <alignment horizontal="justify" vertical="top" wrapText="1"/>
    </xf>
    <xf numFmtId="0" fontId="15" fillId="23" borderId="7" xfId="34" applyFont="1" applyFill="1" applyBorder="1" applyAlignment="1">
      <alignment vertical="top" wrapText="1"/>
    </xf>
    <xf numFmtId="168" fontId="1" fillId="23" borderId="7" xfId="30" applyNumberFormat="1" applyFont="1" applyFill="1" applyBorder="1" applyAlignment="1">
      <alignment horizontal="right" vertical="top" wrapText="1"/>
    </xf>
    <xf numFmtId="14" fontId="1" fillId="23" borderId="7" xfId="0" applyNumberFormat="1" applyFont="1" applyFill="1" applyBorder="1" applyAlignment="1">
      <alignment vertical="top"/>
    </xf>
    <xf numFmtId="0" fontId="15" fillId="23" borderId="7" xfId="0" applyFont="1" applyFill="1" applyBorder="1" applyAlignment="1">
      <alignment horizontal="left" vertical="top" wrapText="1"/>
    </xf>
    <xf numFmtId="1" fontId="1" fillId="23" borderId="7" xfId="38" applyNumberFormat="1" applyFont="1" applyFill="1" applyBorder="1" applyAlignment="1" applyProtection="1">
      <alignment horizontal="justify" vertical="top" wrapText="1"/>
    </xf>
    <xf numFmtId="0" fontId="1" fillId="23" borderId="19" xfId="0" applyFont="1" applyFill="1" applyBorder="1" applyAlignment="1">
      <alignment horizontal="justify" vertical="top" wrapText="1"/>
    </xf>
    <xf numFmtId="0" fontId="21" fillId="23" borderId="7" xfId="0" applyFont="1" applyFill="1" applyBorder="1" applyAlignment="1">
      <alignment horizontal="left" vertical="top" wrapText="1"/>
    </xf>
    <xf numFmtId="0" fontId="1" fillId="23" borderId="7" xfId="0" applyFont="1" applyFill="1" applyBorder="1" applyAlignment="1">
      <alignment vertical="top" wrapText="1"/>
    </xf>
    <xf numFmtId="0" fontId="1" fillId="23" borderId="7" xfId="0" applyFont="1" applyFill="1" applyBorder="1" applyAlignment="1">
      <alignment horizontal="justify" vertical="top" wrapText="1"/>
    </xf>
    <xf numFmtId="3" fontId="1" fillId="23" borderId="7" xfId="34" applyNumberFormat="1" applyFont="1" applyFill="1" applyBorder="1" applyAlignment="1">
      <alignment horizontal="justify" vertical="top" wrapText="1"/>
    </xf>
    <xf numFmtId="0" fontId="2" fillId="23" borderId="0" xfId="34" applyFont="1" applyFill="1" applyAlignment="1">
      <alignment vertical="top"/>
    </xf>
    <xf numFmtId="0" fontId="1" fillId="23" borderId="0" xfId="0" applyFont="1" applyFill="1" applyAlignment="1">
      <alignment vertical="top"/>
    </xf>
    <xf numFmtId="0" fontId="1" fillId="23" borderId="7" xfId="34" applyFont="1" applyFill="1" applyBorder="1" applyAlignment="1">
      <alignment horizontal="justify" vertical="top" wrapText="1"/>
    </xf>
    <xf numFmtId="0" fontId="1" fillId="23" borderId="17" xfId="34" applyFont="1" applyFill="1" applyBorder="1" applyAlignment="1">
      <alignment horizontal="justify" vertical="top" wrapText="1"/>
    </xf>
    <xf numFmtId="49" fontId="19" fillId="22" borderId="7" xfId="34" applyNumberFormat="1" applyFont="1" applyFill="1" applyBorder="1" applyAlignment="1">
      <alignment horizontal="center" vertical="center" wrapText="1"/>
    </xf>
    <xf numFmtId="0" fontId="0" fillId="0" borderId="0" xfId="0" applyAlignment="1">
      <alignment horizontal="center"/>
    </xf>
    <xf numFmtId="49" fontId="1" fillId="23" borderId="7" xfId="33" applyNumberFormat="1" applyFont="1" applyFill="1" applyBorder="1" applyAlignment="1">
      <alignment horizontal="justify" vertical="top" wrapText="1"/>
    </xf>
    <xf numFmtId="49" fontId="1" fillId="23" borderId="7" xfId="33" applyNumberFormat="1" applyFont="1" applyFill="1" applyBorder="1" applyAlignment="1">
      <alignment horizontal="center" vertical="top" wrapText="1"/>
    </xf>
    <xf numFmtId="0" fontId="1" fillId="23" borderId="7" xfId="0" applyFont="1" applyFill="1" applyBorder="1" applyAlignment="1">
      <alignment horizontal="right" vertical="top" wrapText="1"/>
    </xf>
    <xf numFmtId="3" fontId="1" fillId="23" borderId="7" xfId="0" applyNumberFormat="1" applyFont="1" applyFill="1" applyBorder="1" applyAlignment="1">
      <alignment horizontal="right" vertical="top"/>
    </xf>
    <xf numFmtId="0" fontId="1" fillId="23" borderId="7" xfId="0" applyFont="1" applyFill="1" applyBorder="1" applyAlignment="1" applyProtection="1">
      <alignment horizontal="justify" vertical="top"/>
      <protection locked="0"/>
    </xf>
    <xf numFmtId="0" fontId="1" fillId="23" borderId="17" xfId="34" applyFont="1" applyFill="1" applyBorder="1" applyAlignment="1">
      <alignment vertical="top" wrapText="1"/>
    </xf>
    <xf numFmtId="0" fontId="1" fillId="23" borderId="7" xfId="34" applyFont="1" applyFill="1" applyBorder="1" applyAlignment="1">
      <alignment horizontal="center" vertical="top" wrapText="1"/>
    </xf>
    <xf numFmtId="0" fontId="1" fillId="23" borderId="7" xfId="34" applyFont="1" applyFill="1" applyBorder="1" applyAlignment="1">
      <alignment horizontal="left" vertical="top" wrapText="1"/>
    </xf>
    <xf numFmtId="167" fontId="1" fillId="23" borderId="7" xfId="0" applyNumberFormat="1" applyFont="1" applyFill="1" applyBorder="1" applyAlignment="1">
      <alignment horizontal="center" vertical="top" wrapText="1"/>
    </xf>
    <xf numFmtId="14" fontId="1" fillId="23" borderId="7" xfId="0" applyNumberFormat="1" applyFont="1" applyFill="1" applyBorder="1" applyAlignment="1">
      <alignment horizontal="left" vertical="top" wrapText="1"/>
    </xf>
    <xf numFmtId="5" fontId="1" fillId="23" borderId="7" xfId="30" applyNumberFormat="1" applyFont="1" applyFill="1" applyBorder="1" applyAlignment="1">
      <alignment horizontal="left" vertical="top" wrapText="1"/>
    </xf>
    <xf numFmtId="168" fontId="1" fillId="23" borderId="7" xfId="38" applyNumberFormat="1" applyFont="1" applyFill="1" applyBorder="1" applyAlignment="1" applyProtection="1">
      <alignment horizontal="center" vertical="top" wrapText="1"/>
    </xf>
    <xf numFmtId="49" fontId="1" fillId="23" borderId="7" xfId="33" applyNumberFormat="1" applyFont="1" applyFill="1" applyBorder="1" applyAlignment="1">
      <alignment horizontal="justify" vertical="top"/>
    </xf>
    <xf numFmtId="0" fontId="1" fillId="23" borderId="7" xfId="0" applyFont="1" applyFill="1" applyBorder="1" applyAlignment="1">
      <alignment horizontal="center" vertical="top"/>
    </xf>
    <xf numFmtId="0" fontId="1" fillId="23" borderId="7" xfId="0" applyNumberFormat="1" applyFont="1" applyFill="1" applyBorder="1" applyAlignment="1">
      <alignment horizontal="center" vertical="top"/>
    </xf>
    <xf numFmtId="0" fontId="1" fillId="23" borderId="7" xfId="0" applyNumberFormat="1" applyFont="1" applyFill="1" applyBorder="1" applyAlignment="1">
      <alignment horizontal="center" vertical="top" wrapText="1"/>
    </xf>
    <xf numFmtId="0" fontId="24" fillId="23" borderId="0" xfId="34" applyFont="1" applyFill="1" applyAlignment="1">
      <alignment vertical="center"/>
    </xf>
    <xf numFmtId="0" fontId="20" fillId="23" borderId="0" xfId="0" applyFont="1" applyFill="1" applyAlignment="1">
      <alignment vertical="center"/>
    </xf>
    <xf numFmtId="0" fontId="20" fillId="23" borderId="0" xfId="0" applyFont="1" applyFill="1"/>
    <xf numFmtId="0" fontId="15" fillId="23" borderId="7" xfId="34" applyFont="1" applyFill="1" applyBorder="1" applyAlignment="1">
      <alignment horizontal="justify" vertical="top"/>
    </xf>
    <xf numFmtId="0" fontId="1" fillId="23" borderId="7" xfId="0" applyNumberFormat="1" applyFont="1" applyFill="1" applyBorder="1" applyAlignment="1">
      <alignment vertical="top" wrapText="1"/>
    </xf>
    <xf numFmtId="14" fontId="1" fillId="23" borderId="7" xfId="34" applyNumberFormat="1" applyFont="1" applyFill="1" applyBorder="1" applyAlignment="1">
      <alignment vertical="top" wrapText="1"/>
    </xf>
    <xf numFmtId="167" fontId="1" fillId="23" borderId="7" xfId="34" applyNumberFormat="1" applyFont="1" applyFill="1" applyBorder="1" applyAlignment="1">
      <alignment vertical="top" wrapText="1"/>
    </xf>
    <xf numFmtId="1" fontId="1" fillId="23" borderId="7" xfId="0" applyNumberFormat="1" applyFont="1" applyFill="1" applyBorder="1" applyAlignment="1">
      <alignment horizontal="center" vertical="top" wrapText="1"/>
    </xf>
    <xf numFmtId="49" fontId="1" fillId="23" borderId="7" xfId="34" applyNumberFormat="1" applyFont="1" applyFill="1" applyBorder="1" applyAlignment="1">
      <alignment horizontal="center" vertical="top" wrapText="1"/>
    </xf>
    <xf numFmtId="49" fontId="1" fillId="23" borderId="7" xfId="34" applyNumberFormat="1" applyFont="1" applyFill="1" applyBorder="1" applyAlignment="1">
      <alignment horizontal="justify" vertical="top" wrapText="1"/>
    </xf>
    <xf numFmtId="49" fontId="1" fillId="23" borderId="7" xfId="34" applyNumberFormat="1" applyFont="1" applyFill="1" applyBorder="1" applyAlignment="1">
      <alignment horizontal="right" vertical="top" wrapText="1"/>
    </xf>
    <xf numFmtId="49" fontId="1" fillId="23" borderId="7" xfId="34" applyNumberFormat="1" applyFont="1" applyFill="1" applyBorder="1" applyAlignment="1">
      <alignment horizontal="left" vertical="top" wrapText="1"/>
    </xf>
    <xf numFmtId="0" fontId="1" fillId="23" borderId="7" xfId="0" applyNumberFormat="1" applyFont="1" applyFill="1" applyBorder="1" applyAlignment="1" applyProtection="1">
      <alignment horizontal="justify" vertical="top" wrapText="1"/>
    </xf>
    <xf numFmtId="0" fontId="1" fillId="23" borderId="7" xfId="34" applyFont="1" applyFill="1" applyBorder="1" applyAlignment="1">
      <alignment horizontal="right" vertical="top" wrapText="1"/>
    </xf>
    <xf numFmtId="0" fontId="1" fillId="23" borderId="0" xfId="0" applyFont="1" applyFill="1" applyAlignment="1">
      <alignment vertical="top" wrapText="1"/>
    </xf>
    <xf numFmtId="168" fontId="1" fillId="23" borderId="7" xfId="30" applyNumberFormat="1" applyFont="1" applyFill="1" applyBorder="1" applyAlignment="1">
      <alignment horizontal="right" vertical="top"/>
    </xf>
    <xf numFmtId="0" fontId="1" fillId="23" borderId="19" xfId="34" applyFont="1" applyFill="1" applyBorder="1" applyAlignment="1">
      <alignment horizontal="justify" vertical="top" wrapText="1"/>
    </xf>
    <xf numFmtId="14" fontId="1" fillId="23" borderId="7" xfId="0" applyNumberFormat="1" applyFont="1" applyFill="1" applyBorder="1" applyAlignment="1">
      <alignment horizontal="right" vertical="top" wrapText="1"/>
    </xf>
    <xf numFmtId="0" fontId="15" fillId="23" borderId="17" xfId="34" applyFont="1" applyFill="1" applyBorder="1" applyAlignment="1">
      <alignment horizontal="center" vertical="top" wrapText="1"/>
    </xf>
    <xf numFmtId="167" fontId="1" fillId="23" borderId="7" xfId="34" applyNumberFormat="1" applyFont="1" applyFill="1" applyBorder="1" applyAlignment="1">
      <alignment horizontal="right" vertical="top" wrapText="1"/>
    </xf>
    <xf numFmtId="0" fontId="1" fillId="23" borderId="7" xfId="34" applyNumberFormat="1" applyFont="1" applyFill="1" applyBorder="1" applyAlignment="1">
      <alignment horizontal="center" vertical="top" wrapText="1"/>
    </xf>
    <xf numFmtId="3" fontId="1" fillId="23" borderId="7" xfId="34" applyNumberFormat="1" applyFont="1" applyFill="1" applyBorder="1" applyAlignment="1">
      <alignment vertical="top" wrapText="1"/>
    </xf>
    <xf numFmtId="0" fontId="1" fillId="23" borderId="7" xfId="34" applyFont="1" applyFill="1" applyBorder="1" applyAlignment="1">
      <alignment vertical="top" wrapText="1"/>
    </xf>
    <xf numFmtId="0" fontId="15" fillId="23" borderId="7" xfId="34" applyFont="1" applyFill="1" applyBorder="1" applyAlignment="1">
      <alignment horizontal="center" vertical="top"/>
    </xf>
    <xf numFmtId="169" fontId="1" fillId="23" borderId="7" xfId="0" applyNumberFormat="1" applyFont="1" applyFill="1" applyBorder="1" applyAlignment="1">
      <alignment horizontal="right" vertical="top"/>
    </xf>
    <xf numFmtId="0" fontId="1" fillId="23" borderId="7" xfId="34" applyFont="1" applyFill="1" applyBorder="1" applyAlignment="1">
      <alignment horizontal="center" vertical="top"/>
    </xf>
    <xf numFmtId="0" fontId="1" fillId="23" borderId="21" xfId="0" applyFont="1" applyFill="1" applyBorder="1" applyAlignment="1">
      <alignment horizontal="center" vertical="top" wrapText="1"/>
    </xf>
    <xf numFmtId="0" fontId="15" fillId="23" borderId="21" xfId="34" applyFont="1" applyFill="1" applyBorder="1" applyAlignment="1">
      <alignment horizontal="left" vertical="top" wrapText="1"/>
    </xf>
    <xf numFmtId="170" fontId="1" fillId="23" borderId="7" xfId="33" applyNumberFormat="1" applyFont="1" applyFill="1" applyBorder="1" applyAlignment="1" applyProtection="1">
      <alignment horizontal="center" vertical="top"/>
    </xf>
    <xf numFmtId="0" fontId="0" fillId="0" borderId="0" xfId="0" applyAlignment="1">
      <alignment horizontal="justify"/>
    </xf>
    <xf numFmtId="5" fontId="1" fillId="23" borderId="7" xfId="30" applyNumberFormat="1" applyFont="1" applyFill="1" applyBorder="1" applyAlignment="1">
      <alignment horizontal="justify" vertical="top" wrapText="1"/>
    </xf>
    <xf numFmtId="14" fontId="1" fillId="23" borderId="7" xfId="0" applyNumberFormat="1" applyFont="1" applyFill="1" applyBorder="1" applyAlignment="1">
      <alignment horizontal="justify" vertical="top" wrapText="1"/>
    </xf>
    <xf numFmtId="0" fontId="0" fillId="0" borderId="22" xfId="0" applyBorder="1"/>
    <xf numFmtId="0" fontId="0" fillId="0" borderId="13" xfId="0" applyBorder="1"/>
    <xf numFmtId="0" fontId="0" fillId="0" borderId="23" xfId="0" applyBorder="1"/>
    <xf numFmtId="0" fontId="1" fillId="0" borderId="0" xfId="0" applyFont="1"/>
    <xf numFmtId="0" fontId="0" fillId="0" borderId="24" xfId="0" applyBorder="1"/>
    <xf numFmtId="0" fontId="0" fillId="0" borderId="0" xfId="0" applyBorder="1"/>
    <xf numFmtId="0" fontId="0" fillId="0" borderId="25" xfId="0" applyBorder="1"/>
    <xf numFmtId="0" fontId="0" fillId="0" borderId="6" xfId="0" applyBorder="1"/>
    <xf numFmtId="0" fontId="0" fillId="0" borderId="26" xfId="0" applyBorder="1"/>
    <xf numFmtId="0" fontId="14" fillId="22" borderId="9" xfId="34" applyNumberFormat="1" applyFont="1" applyFill="1" applyBorder="1" applyAlignment="1">
      <alignment horizontal="center" vertical="center" wrapText="1"/>
    </xf>
    <xf numFmtId="0" fontId="17" fillId="24" borderId="11" xfId="34" applyNumberFormat="1" applyFont="1" applyFill="1" applyBorder="1" applyAlignment="1">
      <alignment horizontal="center" vertical="top" wrapText="1"/>
    </xf>
    <xf numFmtId="0" fontId="17" fillId="24" borderId="28" xfId="34" applyNumberFormat="1" applyFont="1" applyFill="1" applyBorder="1" applyAlignment="1">
      <alignment horizontal="center" vertical="top" wrapText="1"/>
    </xf>
    <xf numFmtId="0" fontId="0" fillId="24" borderId="0" xfId="0" applyFill="1" applyAlignment="1">
      <alignment vertical="top"/>
    </xf>
    <xf numFmtId="170" fontId="26" fillId="22" borderId="29" xfId="33" applyNumberFormat="1" applyFont="1" applyFill="1" applyBorder="1" applyAlignment="1" applyProtection="1">
      <alignment horizontal="justify" vertical="top"/>
    </xf>
    <xf numFmtId="0" fontId="27" fillId="22" borderId="29" xfId="33" applyFont="1" applyFill="1" applyBorder="1" applyAlignment="1" applyProtection="1">
      <alignment horizontal="left" vertical="top" wrapText="1"/>
    </xf>
    <xf numFmtId="3" fontId="18" fillId="22" borderId="30" xfId="38" applyNumberFormat="1" applyFont="1" applyFill="1" applyBorder="1" applyAlignment="1">
      <alignment horizontal="right" vertical="center"/>
    </xf>
    <xf numFmtId="3" fontId="18" fillId="22" borderId="31" xfId="38" applyNumberFormat="1" applyFont="1" applyFill="1" applyBorder="1" applyAlignment="1">
      <alignment horizontal="right" vertical="center"/>
    </xf>
    <xf numFmtId="3" fontId="18" fillId="22" borderId="29" xfId="38" applyNumberFormat="1" applyFont="1" applyFill="1" applyBorder="1" applyAlignment="1">
      <alignment horizontal="right" vertical="center"/>
    </xf>
    <xf numFmtId="0" fontId="25" fillId="0" borderId="0" xfId="0" applyFont="1" applyAlignment="1">
      <alignment vertical="top"/>
    </xf>
    <xf numFmtId="3" fontId="25" fillId="0" borderId="0" xfId="0" applyNumberFormat="1" applyFont="1" applyAlignment="1">
      <alignment vertical="top"/>
    </xf>
    <xf numFmtId="170" fontId="25" fillId="23" borderId="10" xfId="33" applyNumberFormat="1" applyFont="1" applyFill="1" applyBorder="1" applyAlignment="1" applyProtection="1">
      <alignment horizontal="left" vertical="top"/>
    </xf>
    <xf numFmtId="0" fontId="25" fillId="23" borderId="32" xfId="33" applyFont="1" applyFill="1" applyBorder="1" applyAlignment="1" applyProtection="1">
      <alignment vertical="top" wrapText="1"/>
    </xf>
    <xf numFmtId="3" fontId="25" fillId="23" borderId="33" xfId="0" applyNumberFormat="1" applyFont="1" applyFill="1" applyBorder="1" applyAlignment="1" applyProtection="1">
      <alignment horizontal="right" vertical="top" wrapText="1"/>
    </xf>
    <xf numFmtId="3" fontId="25" fillId="23" borderId="17" xfId="0" applyNumberFormat="1" applyFont="1" applyFill="1" applyBorder="1" applyAlignment="1" applyProtection="1">
      <alignment horizontal="right" vertical="top" wrapText="1"/>
    </xf>
    <xf numFmtId="3" fontId="25" fillId="23" borderId="10" xfId="0" applyNumberFormat="1" applyFont="1" applyFill="1" applyBorder="1" applyAlignment="1" applyProtection="1">
      <alignment horizontal="right" vertical="top" wrapText="1"/>
    </xf>
    <xf numFmtId="0" fontId="25" fillId="23" borderId="0" xfId="0" applyFont="1" applyFill="1" applyAlignment="1">
      <alignment vertical="top"/>
    </xf>
    <xf numFmtId="3" fontId="25" fillId="23" borderId="0" xfId="0" applyNumberFormat="1" applyFont="1" applyFill="1" applyAlignment="1">
      <alignment vertical="top"/>
    </xf>
    <xf numFmtId="170" fontId="25" fillId="23" borderId="32" xfId="33" applyNumberFormat="1" applyFont="1" applyFill="1" applyBorder="1" applyAlignment="1" applyProtection="1">
      <alignment horizontal="left" vertical="top"/>
    </xf>
    <xf numFmtId="0" fontId="25" fillId="23" borderId="10" xfId="33" applyFont="1" applyFill="1" applyBorder="1" applyAlignment="1" applyProtection="1">
      <alignment vertical="top" wrapText="1"/>
    </xf>
    <xf numFmtId="3" fontId="25" fillId="23" borderId="34" xfId="0" applyNumberFormat="1" applyFont="1" applyFill="1" applyBorder="1" applyAlignment="1" applyProtection="1">
      <alignment horizontal="right" vertical="center" wrapText="1"/>
    </xf>
    <xf numFmtId="3" fontId="25" fillId="23" borderId="35" xfId="0" applyNumberFormat="1" applyFont="1" applyFill="1" applyBorder="1" applyAlignment="1" applyProtection="1">
      <alignment horizontal="right" vertical="center" wrapText="1"/>
    </xf>
    <xf numFmtId="3" fontId="25" fillId="23" borderId="17" xfId="0" applyNumberFormat="1" applyFont="1" applyFill="1" applyBorder="1" applyAlignment="1" applyProtection="1">
      <alignment horizontal="right" vertical="center" wrapText="1"/>
    </xf>
    <xf numFmtId="3" fontId="25" fillId="23" borderId="10" xfId="0" applyNumberFormat="1" applyFont="1" applyFill="1" applyBorder="1" applyAlignment="1" applyProtection="1">
      <alignment horizontal="right" vertical="center" wrapText="1"/>
    </xf>
    <xf numFmtId="0" fontId="26" fillId="22" borderId="29" xfId="33" applyFont="1" applyFill="1" applyBorder="1" applyAlignment="1" applyProtection="1">
      <alignment horizontal="left" vertical="top" wrapText="1"/>
    </xf>
    <xf numFmtId="3" fontId="18" fillId="22" borderId="30" xfId="0" applyNumberFormat="1" applyFont="1" applyFill="1" applyBorder="1" applyAlignment="1" applyProtection="1">
      <alignment horizontal="right" vertical="top"/>
    </xf>
    <xf numFmtId="0" fontId="18" fillId="22" borderId="36" xfId="33" applyFont="1" applyFill="1" applyBorder="1" applyAlignment="1" applyProtection="1">
      <alignment horizontal="left" vertical="top" wrapText="1"/>
    </xf>
    <xf numFmtId="3" fontId="18" fillId="22" borderId="31" xfId="0" applyNumberFormat="1" applyFont="1" applyFill="1" applyBorder="1" applyAlignment="1" applyProtection="1">
      <alignment horizontal="right" vertical="top"/>
    </xf>
    <xf numFmtId="3" fontId="18" fillId="22" borderId="29" xfId="0" applyNumberFormat="1" applyFont="1" applyFill="1" applyBorder="1" applyAlignment="1" applyProtection="1">
      <alignment horizontal="right" vertical="top"/>
    </xf>
    <xf numFmtId="3" fontId="25" fillId="23" borderId="26" xfId="0" applyNumberFormat="1" applyFont="1" applyFill="1" applyBorder="1" applyAlignment="1" applyProtection="1">
      <alignment horizontal="right" vertical="top"/>
    </xf>
    <xf numFmtId="3" fontId="25" fillId="23" borderId="33" xfId="0" applyNumberFormat="1" applyFont="1" applyFill="1" applyBorder="1" applyAlignment="1" applyProtection="1">
      <alignment horizontal="right" vertical="top"/>
    </xf>
    <xf numFmtId="3" fontId="25" fillId="23" borderId="37" xfId="0" applyNumberFormat="1" applyFont="1" applyFill="1" applyBorder="1" applyAlignment="1" applyProtection="1">
      <alignment horizontal="right" vertical="top"/>
    </xf>
    <xf numFmtId="3" fontId="25" fillId="23" borderId="32" xfId="0" applyNumberFormat="1" applyFont="1" applyFill="1" applyBorder="1" applyAlignment="1" applyProtection="1">
      <alignment horizontal="right" vertical="top"/>
    </xf>
    <xf numFmtId="3" fontId="25" fillId="23" borderId="18" xfId="0" applyNumberFormat="1" applyFont="1" applyFill="1" applyBorder="1" applyAlignment="1" applyProtection="1">
      <alignment horizontal="right" vertical="top"/>
    </xf>
    <xf numFmtId="3" fontId="25" fillId="23" borderId="19" xfId="0" applyNumberFormat="1" applyFont="1" applyFill="1" applyBorder="1" applyAlignment="1" applyProtection="1">
      <alignment horizontal="right" vertical="top"/>
    </xf>
    <xf numFmtId="3" fontId="25" fillId="23" borderId="17" xfId="0" applyNumberFormat="1" applyFont="1" applyFill="1" applyBorder="1" applyAlignment="1" applyProtection="1">
      <alignment horizontal="right" vertical="top"/>
    </xf>
    <xf numFmtId="3" fontId="25" fillId="23" borderId="10" xfId="0" applyNumberFormat="1" applyFont="1" applyFill="1" applyBorder="1" applyAlignment="1" applyProtection="1">
      <alignment horizontal="right" vertical="top"/>
    </xf>
    <xf numFmtId="170" fontId="25" fillId="23" borderId="20" xfId="33" applyNumberFormat="1" applyFont="1" applyFill="1" applyBorder="1" applyAlignment="1" applyProtection="1">
      <alignment horizontal="left" vertical="top"/>
    </xf>
    <xf numFmtId="0" fontId="25" fillId="23" borderId="20" xfId="33" applyFont="1" applyFill="1" applyBorder="1" applyAlignment="1" applyProtection="1">
      <alignment vertical="top" wrapText="1"/>
    </xf>
    <xf numFmtId="3" fontId="25" fillId="23" borderId="38" xfId="0" applyNumberFormat="1" applyFont="1" applyFill="1" applyBorder="1" applyAlignment="1" applyProtection="1">
      <alignment horizontal="right" vertical="top"/>
    </xf>
    <xf numFmtId="3" fontId="25" fillId="23" borderId="39" xfId="0" applyNumberFormat="1" applyFont="1" applyFill="1" applyBorder="1" applyAlignment="1" applyProtection="1">
      <alignment horizontal="right" vertical="top"/>
    </xf>
    <xf numFmtId="3" fontId="25" fillId="23" borderId="40" xfId="0" applyNumberFormat="1" applyFont="1" applyFill="1" applyBorder="1" applyAlignment="1" applyProtection="1">
      <alignment horizontal="right" vertical="top"/>
    </xf>
    <xf numFmtId="3" fontId="25" fillId="23" borderId="20" xfId="0" applyNumberFormat="1" applyFont="1" applyFill="1" applyBorder="1" applyAlignment="1" applyProtection="1">
      <alignment horizontal="right" vertical="top"/>
    </xf>
    <xf numFmtId="0" fontId="25" fillId="23" borderId="32" xfId="33" applyFont="1" applyFill="1" applyBorder="1" applyAlignment="1" applyProtection="1">
      <alignment horizontal="left" vertical="top" wrapText="1"/>
    </xf>
    <xf numFmtId="0" fontId="25" fillId="23" borderId="10" xfId="33" applyFont="1" applyFill="1" applyBorder="1" applyAlignment="1" applyProtection="1">
      <alignment horizontal="left" vertical="top" wrapText="1"/>
    </xf>
    <xf numFmtId="0" fontId="25" fillId="23" borderId="20" xfId="33" applyFont="1" applyFill="1" applyBorder="1" applyAlignment="1" applyProtection="1">
      <alignment horizontal="left" vertical="top" wrapText="1"/>
    </xf>
    <xf numFmtId="170" fontId="18" fillId="22" borderId="10" xfId="33" applyNumberFormat="1" applyFont="1" applyFill="1" applyBorder="1" applyAlignment="1" applyProtection="1">
      <alignment horizontal="justify" vertical="top"/>
    </xf>
    <xf numFmtId="0" fontId="18" fillId="22" borderId="10" xfId="33" applyFont="1" applyFill="1" applyBorder="1" applyAlignment="1" applyProtection="1">
      <alignment horizontal="left" vertical="top" wrapText="1"/>
    </xf>
    <xf numFmtId="3" fontId="18" fillId="22" borderId="38" xfId="0" applyNumberFormat="1" applyFont="1" applyFill="1" applyBorder="1" applyAlignment="1" applyProtection="1">
      <alignment horizontal="right" vertical="top"/>
    </xf>
    <xf numFmtId="3" fontId="18" fillId="22" borderId="10" xfId="0" applyNumberFormat="1" applyFont="1" applyFill="1" applyBorder="1" applyAlignment="1" applyProtection="1">
      <alignment horizontal="right" vertical="top"/>
    </xf>
    <xf numFmtId="3" fontId="18" fillId="22" borderId="41" xfId="0" applyNumberFormat="1" applyFont="1" applyFill="1" applyBorder="1" applyAlignment="1" applyProtection="1">
      <alignment horizontal="right" vertical="top"/>
    </xf>
    <xf numFmtId="3" fontId="18" fillId="22" borderId="20" xfId="0" applyNumberFormat="1" applyFont="1" applyFill="1" applyBorder="1" applyAlignment="1" applyProtection="1">
      <alignment horizontal="right" vertical="top"/>
    </xf>
    <xf numFmtId="3" fontId="25" fillId="23" borderId="42" xfId="0" applyNumberFormat="1" applyFont="1" applyFill="1" applyBorder="1" applyAlignment="1" applyProtection="1">
      <alignment horizontal="right" vertical="top"/>
    </xf>
    <xf numFmtId="3" fontId="18" fillId="22" borderId="18" xfId="0" applyNumberFormat="1" applyFont="1" applyFill="1" applyBorder="1" applyAlignment="1" applyProtection="1">
      <alignment horizontal="right" vertical="top"/>
    </xf>
    <xf numFmtId="3" fontId="18" fillId="22" borderId="42" xfId="0" applyNumberFormat="1" applyFont="1" applyFill="1" applyBorder="1" applyAlignment="1" applyProtection="1">
      <alignment horizontal="right" vertical="top"/>
    </xf>
    <xf numFmtId="3" fontId="25" fillId="23" borderId="43" xfId="0" applyNumberFormat="1" applyFont="1" applyFill="1" applyBorder="1" applyAlignment="1" applyProtection="1">
      <alignment horizontal="right" vertical="top"/>
    </xf>
    <xf numFmtId="3" fontId="25" fillId="23" borderId="44" xfId="0" applyNumberFormat="1" applyFont="1" applyFill="1" applyBorder="1" applyAlignment="1" applyProtection="1">
      <alignment horizontal="right" vertical="top"/>
    </xf>
    <xf numFmtId="170" fontId="18" fillId="22" borderId="29" xfId="33" applyNumberFormat="1" applyFont="1" applyFill="1" applyBorder="1" applyAlignment="1" applyProtection="1">
      <alignment horizontal="justify" vertical="top"/>
    </xf>
    <xf numFmtId="0" fontId="18" fillId="22" borderId="29" xfId="33" applyFont="1" applyFill="1" applyBorder="1" applyAlignment="1" applyProtection="1">
      <alignment vertical="top" wrapText="1"/>
    </xf>
    <xf numFmtId="3" fontId="18" fillId="22" borderId="30" xfId="0" applyNumberFormat="1" applyFont="1" applyFill="1" applyBorder="1" applyAlignment="1" applyProtection="1">
      <alignment horizontal="right" vertical="center"/>
    </xf>
    <xf numFmtId="3" fontId="18" fillId="22" borderId="31" xfId="0" applyNumberFormat="1" applyFont="1" applyFill="1" applyBorder="1" applyAlignment="1" applyProtection="1">
      <alignment horizontal="right" vertical="center"/>
    </xf>
    <xf numFmtId="3" fontId="18" fillId="22" borderId="29" xfId="0" applyNumberFormat="1" applyFont="1" applyFill="1" applyBorder="1" applyAlignment="1" applyProtection="1">
      <alignment horizontal="right" vertical="center"/>
    </xf>
    <xf numFmtId="170" fontId="25" fillId="23" borderId="32" xfId="0" applyNumberFormat="1" applyFont="1" applyFill="1" applyBorder="1" applyAlignment="1" applyProtection="1">
      <alignment horizontal="left" vertical="top"/>
    </xf>
    <xf numFmtId="0" fontId="25" fillId="23" borderId="32" xfId="0" applyFont="1" applyFill="1" applyBorder="1" applyAlignment="1" applyProtection="1">
      <alignment vertical="top" wrapText="1"/>
    </xf>
    <xf numFmtId="3" fontId="25" fillId="23" borderId="6" xfId="0" applyNumberFormat="1" applyFont="1" applyFill="1" applyBorder="1" applyAlignment="1" applyProtection="1">
      <alignment horizontal="right" vertical="top"/>
    </xf>
    <xf numFmtId="170" fontId="26" fillId="22" borderId="36" xfId="33" applyNumberFormat="1" applyFont="1" applyFill="1" applyBorder="1" applyAlignment="1" applyProtection="1">
      <alignment horizontal="justify" vertical="top"/>
    </xf>
    <xf numFmtId="0" fontId="26" fillId="22" borderId="36" xfId="33" applyFont="1" applyFill="1" applyBorder="1" applyAlignment="1" applyProtection="1">
      <alignment horizontal="left" vertical="top" wrapText="1"/>
    </xf>
    <xf numFmtId="3" fontId="18" fillId="22" borderId="45" xfId="33" applyNumberFormat="1" applyFont="1" applyFill="1" applyBorder="1" applyAlignment="1" applyProtection="1">
      <alignment horizontal="right" vertical="top"/>
    </xf>
    <xf numFmtId="3" fontId="18" fillId="22" borderId="30" xfId="33" applyNumberFormat="1" applyFont="1" applyFill="1" applyBorder="1" applyAlignment="1" applyProtection="1">
      <alignment horizontal="right" vertical="top"/>
    </xf>
    <xf numFmtId="3" fontId="18" fillId="22" borderId="31" xfId="33" applyNumberFormat="1" applyFont="1" applyFill="1" applyBorder="1" applyAlignment="1" applyProtection="1">
      <alignment horizontal="right" vertical="top"/>
    </xf>
    <xf numFmtId="3" fontId="18" fillId="22" borderId="29" xfId="33" applyNumberFormat="1" applyFont="1" applyFill="1" applyBorder="1" applyAlignment="1" applyProtection="1">
      <alignment horizontal="right" vertical="top"/>
    </xf>
    <xf numFmtId="170" fontId="28" fillId="23" borderId="10" xfId="33" applyNumberFormat="1" applyFont="1" applyFill="1" applyBorder="1" applyAlignment="1" applyProtection="1">
      <alignment horizontal="left" vertical="top" wrapText="1"/>
    </xf>
    <xf numFmtId="170" fontId="28" fillId="23" borderId="20" xfId="33" applyNumberFormat="1" applyFont="1" applyFill="1" applyBorder="1" applyAlignment="1" applyProtection="1">
      <alignment horizontal="left" vertical="top" wrapText="1"/>
    </xf>
    <xf numFmtId="0" fontId="25" fillId="23" borderId="20" xfId="33" applyFont="1" applyFill="1" applyBorder="1" applyAlignment="1" applyProtection="1">
      <alignment horizontal="justify" vertical="top" wrapText="1"/>
    </xf>
    <xf numFmtId="3" fontId="25" fillId="23" borderId="39" xfId="0" applyNumberFormat="1" applyFont="1" applyFill="1" applyBorder="1" applyAlignment="1" applyProtection="1">
      <alignment horizontal="right" vertical="center"/>
    </xf>
    <xf numFmtId="3" fontId="25" fillId="23" borderId="19" xfId="0" applyNumberFormat="1" applyFont="1" applyFill="1" applyBorder="1" applyAlignment="1" applyProtection="1">
      <alignment horizontal="right" vertical="center"/>
    </xf>
    <xf numFmtId="3" fontId="29" fillId="23" borderId="26" xfId="0" applyNumberFormat="1" applyFont="1" applyFill="1" applyBorder="1" applyAlignment="1" applyProtection="1">
      <alignment horizontal="right" vertical="center"/>
    </xf>
    <xf numFmtId="3" fontId="25" fillId="23" borderId="33" xfId="0" applyNumberFormat="1" applyFont="1" applyFill="1" applyBorder="1" applyAlignment="1" applyProtection="1">
      <alignment horizontal="right" vertical="center" wrapText="1"/>
    </xf>
    <xf numFmtId="3" fontId="25" fillId="23" borderId="40" xfId="0" applyNumberFormat="1" applyFont="1" applyFill="1" applyBorder="1" applyAlignment="1" applyProtection="1">
      <alignment horizontal="right" vertical="center"/>
    </xf>
    <xf numFmtId="3" fontId="25" fillId="23" borderId="10" xfId="0" applyNumberFormat="1" applyFont="1" applyFill="1" applyBorder="1" applyAlignment="1" applyProtection="1">
      <alignment horizontal="right" vertical="center"/>
    </xf>
    <xf numFmtId="0" fontId="26" fillId="0" borderId="29" xfId="33" applyFont="1" applyFill="1" applyBorder="1" applyAlignment="1"/>
    <xf numFmtId="0" fontId="26" fillId="26" borderId="46" xfId="33" applyFont="1" applyFill="1" applyBorder="1" applyAlignment="1" applyProtection="1">
      <alignment vertical="center" wrapText="1"/>
    </xf>
    <xf numFmtId="3" fontId="18" fillId="26" borderId="46" xfId="0" applyNumberFormat="1" applyFont="1" applyFill="1" applyBorder="1" applyAlignment="1">
      <alignment horizontal="right" vertical="top"/>
    </xf>
    <xf numFmtId="3" fontId="29" fillId="0" borderId="0" xfId="0" applyNumberFormat="1" applyFont="1"/>
    <xf numFmtId="168" fontId="0" fillId="0" borderId="0" xfId="0" applyNumberFormat="1"/>
    <xf numFmtId="0" fontId="25" fillId="0" borderId="0" xfId="0" applyFont="1"/>
    <xf numFmtId="0" fontId="0" fillId="0" borderId="12" xfId="0" applyBorder="1"/>
    <xf numFmtId="3" fontId="1" fillId="0" borderId="13" xfId="0" applyNumberFormat="1" applyFont="1" applyBorder="1"/>
    <xf numFmtId="3" fontId="0" fillId="0" borderId="13" xfId="0" applyNumberFormat="1" applyBorder="1"/>
    <xf numFmtId="0" fontId="0" fillId="0" borderId="14" xfId="0" applyBorder="1"/>
    <xf numFmtId="0" fontId="30" fillId="0" borderId="0" xfId="33" applyFont="1" applyFill="1" applyBorder="1" applyAlignment="1">
      <alignment horizontal="left"/>
    </xf>
    <xf numFmtId="3" fontId="1" fillId="0" borderId="7" xfId="33" applyNumberFormat="1" applyFont="1" applyFill="1" applyBorder="1" applyAlignment="1">
      <alignment horizontal="justify"/>
    </xf>
    <xf numFmtId="3" fontId="1" fillId="0" borderId="7" xfId="33" applyNumberFormat="1" applyFont="1" applyFill="1" applyBorder="1" applyAlignment="1">
      <alignment vertical="center"/>
    </xf>
    <xf numFmtId="3" fontId="1" fillId="0" borderId="0" xfId="33" applyNumberFormat="1" applyFont="1" applyFill="1" applyBorder="1" applyAlignment="1"/>
    <xf numFmtId="4" fontId="1" fillId="0" borderId="0" xfId="33" applyNumberFormat="1" applyFont="1" applyFill="1" applyBorder="1" applyAlignment="1"/>
    <xf numFmtId="3" fontId="1" fillId="0" borderId="27" xfId="33" applyNumberFormat="1" applyFont="1" applyFill="1" applyBorder="1" applyAlignment="1"/>
    <xf numFmtId="4" fontId="0" fillId="0" borderId="0" xfId="0" applyNumberFormat="1"/>
    <xf numFmtId="3" fontId="1" fillId="0" borderId="7" xfId="33" applyNumberFormat="1" applyFont="1" applyFill="1" applyBorder="1" applyAlignment="1"/>
    <xf numFmtId="0" fontId="16" fillId="0" borderId="15" xfId="33" applyFont="1" applyFill="1" applyBorder="1" applyAlignment="1">
      <alignment horizontal="left"/>
    </xf>
    <xf numFmtId="0" fontId="30" fillId="0" borderId="16" xfId="33" applyFont="1" applyFill="1" applyBorder="1" applyAlignment="1">
      <alignment horizontal="left"/>
    </xf>
    <xf numFmtId="3" fontId="1" fillId="0" borderId="47" xfId="33" applyNumberFormat="1" applyFont="1" applyFill="1" applyBorder="1" applyAlignment="1"/>
    <xf numFmtId="3" fontId="1" fillId="0" borderId="16" xfId="33" applyNumberFormat="1" applyFont="1" applyFill="1" applyBorder="1" applyAlignment="1"/>
    <xf numFmtId="3" fontId="1" fillId="0" borderId="45" xfId="33" applyNumberFormat="1" applyFont="1" applyFill="1" applyBorder="1" applyAlignment="1"/>
    <xf numFmtId="168" fontId="0" fillId="0" borderId="0" xfId="30" applyNumberFormat="1" applyFont="1"/>
    <xf numFmtId="0" fontId="1" fillId="0" borderId="12" xfId="0" applyFont="1" applyBorder="1"/>
    <xf numFmtId="0" fontId="1" fillId="0" borderId="13" xfId="0" applyFont="1" applyBorder="1"/>
    <xf numFmtId="0" fontId="1" fillId="0" borderId="13" xfId="0" applyFont="1" applyFill="1" applyBorder="1"/>
    <xf numFmtId="0" fontId="1" fillId="0" borderId="23" xfId="0" applyFont="1" applyFill="1" applyBorder="1"/>
    <xf numFmtId="3" fontId="0" fillId="0" borderId="0" xfId="0" applyNumberFormat="1" applyBorder="1"/>
    <xf numFmtId="0" fontId="0" fillId="0" borderId="27" xfId="0" applyBorder="1"/>
    <xf numFmtId="3" fontId="1" fillId="0" borderId="14" xfId="0" applyNumberFormat="1" applyFont="1" applyBorder="1"/>
    <xf numFmtId="0" fontId="0" fillId="0" borderId="15" xfId="0" applyBorder="1" applyAlignment="1">
      <alignment horizontal="left" wrapText="1"/>
    </xf>
    <xf numFmtId="0" fontId="0" fillId="0" borderId="16" xfId="0" applyBorder="1" applyAlignment="1">
      <alignment horizontal="left" wrapText="1"/>
    </xf>
    <xf numFmtId="3" fontId="0" fillId="0" borderId="16" xfId="0" applyNumberFormat="1" applyBorder="1" applyAlignment="1">
      <alignment horizontal="left" wrapText="1"/>
    </xf>
    <xf numFmtId="0" fontId="0" fillId="0" borderId="45" xfId="0" applyBorder="1" applyAlignment="1">
      <alignment horizontal="left" wrapText="1"/>
    </xf>
    <xf numFmtId="3" fontId="1" fillId="0" borderId="0" xfId="34" applyNumberFormat="1" applyFont="1" applyBorder="1" applyAlignment="1">
      <alignment vertical="center"/>
    </xf>
    <xf numFmtId="2" fontId="0" fillId="0" borderId="0" xfId="0" applyNumberFormat="1"/>
    <xf numFmtId="168" fontId="25" fillId="23" borderId="33" xfId="30" applyNumberFormat="1" applyFont="1" applyFill="1" applyBorder="1" applyAlignment="1" applyProtection="1">
      <alignment horizontal="right" vertical="top"/>
    </xf>
    <xf numFmtId="3" fontId="17" fillId="22" borderId="9" xfId="33" applyNumberFormat="1" applyFont="1" applyFill="1" applyBorder="1" applyAlignment="1">
      <alignment horizontal="center" vertical="center" wrapText="1"/>
    </xf>
    <xf numFmtId="3" fontId="17" fillId="25" borderId="9" xfId="33" applyNumberFormat="1" applyFont="1" applyFill="1" applyBorder="1" applyAlignment="1">
      <alignment horizontal="center" vertical="center" wrapText="1"/>
    </xf>
    <xf numFmtId="0" fontId="14" fillId="25" borderId="9" xfId="34" applyNumberFormat="1" applyFont="1" applyFill="1" applyBorder="1" applyAlignment="1">
      <alignment horizontal="center" vertical="center" wrapText="1"/>
    </xf>
    <xf numFmtId="49" fontId="14" fillId="0" borderId="15" xfId="33" applyNumberFormat="1" applyFont="1" applyBorder="1" applyAlignment="1"/>
    <xf numFmtId="49" fontId="14" fillId="0" borderId="16" xfId="33" applyNumberFormat="1" applyFont="1" applyBorder="1" applyAlignment="1"/>
    <xf numFmtId="49" fontId="14" fillId="0" borderId="45" xfId="33" applyNumberFormat="1" applyFont="1" applyBorder="1" applyAlignment="1"/>
    <xf numFmtId="3" fontId="25" fillId="23" borderId="26" xfId="0" applyNumberFormat="1" applyFont="1" applyFill="1" applyBorder="1" applyAlignment="1" applyProtection="1">
      <alignment vertical="top"/>
    </xf>
    <xf numFmtId="3" fontId="25" fillId="23" borderId="18" xfId="0" applyNumberFormat="1" applyFont="1" applyFill="1" applyBorder="1" applyAlignment="1" applyProtection="1">
      <alignment vertical="top"/>
    </xf>
    <xf numFmtId="3" fontId="25" fillId="23" borderId="38" xfId="0" applyNumberFormat="1" applyFont="1" applyFill="1" applyBorder="1" applyAlignment="1" applyProtection="1">
      <alignment vertical="top"/>
    </xf>
    <xf numFmtId="3" fontId="25" fillId="23" borderId="45" xfId="0" applyNumberFormat="1" applyFont="1" applyFill="1" applyBorder="1" applyAlignment="1" applyProtection="1">
      <alignment vertical="top"/>
    </xf>
    <xf numFmtId="49" fontId="1" fillId="23" borderId="17" xfId="34" applyNumberFormat="1" applyFont="1" applyFill="1" applyBorder="1" applyAlignment="1">
      <alignment horizontal="justify" vertical="top" wrapText="1"/>
    </xf>
    <xf numFmtId="49" fontId="1" fillId="23" borderId="21" xfId="34" applyNumberFormat="1" applyFont="1" applyFill="1" applyBorder="1" applyAlignment="1">
      <alignment horizontal="left" vertical="top" wrapText="1"/>
    </xf>
    <xf numFmtId="170" fontId="1" fillId="23" borderId="7" xfId="33" applyNumberFormat="1" applyFont="1" applyFill="1" applyBorder="1" applyAlignment="1" applyProtection="1">
      <alignment horizontal="left" vertical="top"/>
    </xf>
    <xf numFmtId="3" fontId="25" fillId="23" borderId="26" xfId="0" applyNumberFormat="1" applyFont="1" applyFill="1" applyBorder="1" applyAlignment="1" applyProtection="1">
      <alignment vertical="center"/>
    </xf>
    <xf numFmtId="0" fontId="1" fillId="23" borderId="21" xfId="34" applyFont="1" applyFill="1" applyBorder="1" applyAlignment="1">
      <alignment horizontal="left" vertical="top" wrapText="1"/>
    </xf>
    <xf numFmtId="168" fontId="0" fillId="0" borderId="27" xfId="30" applyNumberFormat="1" applyFont="1" applyBorder="1"/>
    <xf numFmtId="3" fontId="1" fillId="0" borderId="23" xfId="0" applyNumberFormat="1" applyFont="1" applyBorder="1"/>
    <xf numFmtId="0" fontId="1" fillId="0" borderId="27" xfId="0" applyFont="1" applyBorder="1"/>
    <xf numFmtId="0" fontId="1" fillId="0" borderId="14"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1" fontId="1" fillId="23" borderId="7" xfId="30" applyNumberFormat="1" applyFont="1" applyFill="1" applyBorder="1" applyAlignment="1" applyProtection="1">
      <alignment horizontal="justify" vertical="top" wrapText="1"/>
    </xf>
    <xf numFmtId="0" fontId="1" fillId="23" borderId="7" xfId="39" applyFont="1" applyFill="1" applyBorder="1" applyAlignment="1">
      <alignment vertical="top" wrapText="1"/>
    </xf>
    <xf numFmtId="166" fontId="1" fillId="23" borderId="7" xfId="34" applyNumberFormat="1" applyFont="1" applyFill="1" applyBorder="1" applyAlignment="1">
      <alignment horizontal="justify" vertical="top" wrapText="1"/>
    </xf>
    <xf numFmtId="168" fontId="1" fillId="23" borderId="7" xfId="30" applyNumberFormat="1" applyFont="1" applyFill="1" applyBorder="1" applyAlignment="1">
      <alignment horizontal="justify" vertical="top" wrapText="1"/>
    </xf>
    <xf numFmtId="3" fontId="25" fillId="23" borderId="26" xfId="0" applyNumberFormat="1" applyFont="1" applyFill="1" applyBorder="1" applyAlignment="1" applyProtection="1">
      <alignment vertical="top" wrapText="1"/>
    </xf>
    <xf numFmtId="3" fontId="25" fillId="23" borderId="8" xfId="0" applyNumberFormat="1" applyFont="1" applyFill="1" applyBorder="1" applyAlignment="1" applyProtection="1">
      <alignment horizontal="right" vertical="center" wrapText="1"/>
    </xf>
    <xf numFmtId="0" fontId="14" fillId="28" borderId="7" xfId="34" applyFont="1" applyFill="1" applyBorder="1" applyAlignment="1">
      <alignment horizontal="justify" vertical="top" wrapText="1"/>
    </xf>
    <xf numFmtId="0" fontId="1" fillId="28" borderId="7" xfId="0" applyFont="1" applyFill="1" applyBorder="1" applyAlignment="1">
      <alignment horizontal="justify" vertical="top" wrapText="1"/>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0" fontId="1" fillId="0" borderId="14" xfId="0" applyFont="1" applyBorder="1"/>
    <xf numFmtId="0" fontId="0" fillId="0" borderId="15" xfId="0" applyBorder="1"/>
    <xf numFmtId="0" fontId="0" fillId="0" borderId="16" xfId="0" applyBorder="1"/>
    <xf numFmtId="164" fontId="25" fillId="0" borderId="16" xfId="0" applyNumberFormat="1" applyFont="1" applyBorder="1"/>
    <xf numFmtId="0" fontId="1" fillId="23" borderId="7" xfId="0" applyFont="1" applyFill="1" applyBorder="1" applyAlignment="1">
      <alignment horizontal="left" vertical="center" wrapText="1"/>
    </xf>
    <xf numFmtId="0" fontId="1" fillId="23" borderId="17" xfId="0" applyFont="1" applyFill="1" applyBorder="1" applyAlignment="1">
      <alignment horizontal="justify" vertical="top" wrapText="1"/>
    </xf>
    <xf numFmtId="0" fontId="32" fillId="0" borderId="0" xfId="39" applyFont="1" applyFill="1" applyAlignment="1">
      <alignment horizontal="justify" vertical="top"/>
    </xf>
    <xf numFmtId="166" fontId="17" fillId="27" borderId="7" xfId="34" applyNumberFormat="1" applyFont="1" applyFill="1" applyBorder="1" applyAlignment="1">
      <alignment horizontal="right" vertical="center" wrapText="1"/>
    </xf>
    <xf numFmtId="166" fontId="17" fillId="22" borderId="7" xfId="34" applyNumberFormat="1" applyFont="1" applyFill="1" applyBorder="1" applyAlignment="1">
      <alignment horizontal="right" vertical="center" wrapText="1"/>
    </xf>
    <xf numFmtId="168" fontId="0" fillId="23" borderId="7" xfId="30" applyNumberFormat="1" applyFont="1" applyFill="1" applyBorder="1" applyAlignment="1">
      <alignment horizontal="right" vertical="top"/>
    </xf>
    <xf numFmtId="168" fontId="1" fillId="23" borderId="7" xfId="30" applyNumberFormat="1" applyFont="1" applyFill="1" applyBorder="1" applyAlignment="1">
      <alignment horizontal="right" vertical="center" wrapText="1"/>
    </xf>
    <xf numFmtId="14" fontId="1" fillId="23" borderId="7" xfId="34" applyNumberFormat="1" applyFont="1" applyFill="1" applyBorder="1" applyAlignment="1">
      <alignment horizontal="right" vertical="top" wrapText="1"/>
    </xf>
    <xf numFmtId="167" fontId="14" fillId="28" borderId="7" xfId="34" applyNumberFormat="1" applyFont="1" applyFill="1" applyBorder="1" applyAlignment="1">
      <alignment horizontal="right" vertical="top" wrapText="1"/>
    </xf>
    <xf numFmtId="166" fontId="0" fillId="0" borderId="0" xfId="0" applyNumberFormat="1" applyAlignment="1">
      <alignment horizontal="right"/>
    </xf>
    <xf numFmtId="0" fontId="0" fillId="0" borderId="0" xfId="0" applyAlignment="1">
      <alignment horizontal="right"/>
    </xf>
    <xf numFmtId="0" fontId="0" fillId="23" borderId="7" xfId="0" applyNumberFormat="1" applyFill="1" applyBorder="1" applyAlignment="1">
      <alignment vertical="top"/>
    </xf>
    <xf numFmtId="0" fontId="0" fillId="23" borderId="7" xfId="0" applyFill="1" applyBorder="1" applyAlignment="1">
      <alignment vertical="top"/>
    </xf>
    <xf numFmtId="0" fontId="0" fillId="23" borderId="7" xfId="0" applyFill="1" applyBorder="1" applyAlignment="1">
      <alignment horizontal="center" vertical="top"/>
    </xf>
    <xf numFmtId="0" fontId="0" fillId="23" borderId="7" xfId="0" applyFill="1" applyBorder="1" applyAlignment="1">
      <alignment horizontal="justify" vertical="top" wrapText="1"/>
    </xf>
    <xf numFmtId="167" fontId="0" fillId="23" borderId="7" xfId="0" applyNumberFormat="1" applyFill="1" applyBorder="1" applyAlignment="1">
      <alignment vertical="top"/>
    </xf>
    <xf numFmtId="14" fontId="0" fillId="23" borderId="7" xfId="0" applyNumberFormat="1" applyFill="1" applyBorder="1" applyAlignment="1">
      <alignment vertical="top"/>
    </xf>
    <xf numFmtId="0" fontId="15" fillId="23" borderId="7" xfId="34" applyFont="1" applyFill="1" applyBorder="1" applyAlignment="1">
      <alignment horizontal="center" vertical="center"/>
    </xf>
    <xf numFmtId="0" fontId="0" fillId="23" borderId="7" xfId="0" applyFill="1" applyBorder="1" applyAlignment="1">
      <alignment vertical="center"/>
    </xf>
    <xf numFmtId="0" fontId="0" fillId="23" borderId="7" xfId="0" applyFill="1" applyBorder="1" applyAlignment="1">
      <alignment horizontal="justify" vertical="center" wrapText="1"/>
    </xf>
    <xf numFmtId="167" fontId="0" fillId="23" borderId="7" xfId="0" applyNumberFormat="1" applyFill="1" applyBorder="1" applyAlignment="1">
      <alignment horizontal="right" vertical="top" wrapText="1"/>
    </xf>
    <xf numFmtId="14" fontId="0" fillId="23" borderId="7" xfId="0" applyNumberFormat="1" applyFill="1" applyBorder="1" applyAlignment="1">
      <alignment horizontal="right" vertical="top" wrapText="1"/>
    </xf>
    <xf numFmtId="14" fontId="0" fillId="23" borderId="7" xfId="0" applyNumberFormat="1" applyFill="1" applyBorder="1" applyAlignment="1">
      <alignment vertical="center" wrapText="1"/>
    </xf>
    <xf numFmtId="0" fontId="1" fillId="23" borderId="7" xfId="0" applyNumberFormat="1" applyFont="1" applyFill="1" applyBorder="1" applyAlignment="1">
      <alignment vertical="center" wrapText="1"/>
    </xf>
    <xf numFmtId="0" fontId="1" fillId="23" borderId="7" xfId="0" applyFont="1" applyFill="1" applyBorder="1" applyAlignment="1">
      <alignment horizontal="justify" vertical="center" wrapText="1"/>
    </xf>
    <xf numFmtId="0" fontId="15" fillId="23" borderId="17" xfId="34" applyFont="1" applyFill="1" applyBorder="1" applyAlignment="1">
      <alignment horizontal="center" vertical="center"/>
    </xf>
    <xf numFmtId="0" fontId="15" fillId="23" borderId="7" xfId="34" applyFont="1" applyFill="1" applyBorder="1" applyAlignment="1">
      <alignment horizontal="justify" vertical="center" wrapText="1"/>
    </xf>
    <xf numFmtId="14" fontId="1" fillId="23" borderId="21" xfId="0" applyNumberFormat="1" applyFont="1" applyFill="1" applyBorder="1" applyAlignment="1">
      <alignment horizontal="left" vertical="top" wrapText="1"/>
    </xf>
    <xf numFmtId="14" fontId="1" fillId="23" borderId="21" xfId="0" applyNumberFormat="1" applyFont="1" applyFill="1" applyBorder="1" applyAlignment="1">
      <alignment horizontal="left" vertical="center" wrapText="1"/>
    </xf>
    <xf numFmtId="14" fontId="1" fillId="0" borderId="7" xfId="0" applyNumberFormat="1" applyFont="1" applyBorder="1" applyAlignment="1">
      <alignment vertical="top"/>
    </xf>
    <xf numFmtId="0" fontId="32" fillId="23" borderId="0" xfId="34" applyFont="1" applyFill="1" applyAlignment="1">
      <alignment vertical="center"/>
    </xf>
    <xf numFmtId="0" fontId="1" fillId="23" borderId="0" xfId="0" applyFont="1" applyFill="1" applyAlignment="1">
      <alignment vertical="center"/>
    </xf>
    <xf numFmtId="0" fontId="1" fillId="23" borderId="0" xfId="0" applyFont="1" applyFill="1"/>
    <xf numFmtId="169" fontId="1" fillId="23" borderId="7" xfId="0" applyNumberFormat="1" applyFont="1" applyFill="1" applyBorder="1" applyAlignment="1">
      <alignment horizontal="right" vertical="center" wrapText="1"/>
    </xf>
    <xf numFmtId="14" fontId="1" fillId="23" borderId="7" xfId="0" applyNumberFormat="1" applyFont="1" applyFill="1" applyBorder="1" applyAlignment="1">
      <alignment horizontal="center" vertical="center" wrapText="1"/>
    </xf>
    <xf numFmtId="167" fontId="1" fillId="23" borderId="7" xfId="0" applyNumberFormat="1" applyFont="1" applyFill="1" applyBorder="1" applyAlignment="1">
      <alignment horizontal="center" vertical="center" wrapText="1"/>
    </xf>
    <xf numFmtId="170" fontId="1" fillId="23" borderId="7" xfId="33" applyNumberFormat="1" applyFont="1" applyFill="1" applyBorder="1" applyAlignment="1" applyProtection="1">
      <alignment horizontal="right" vertical="top"/>
    </xf>
    <xf numFmtId="1" fontId="1" fillId="23" borderId="7" xfId="34" applyNumberFormat="1" applyFont="1" applyFill="1" applyBorder="1" applyAlignment="1">
      <alignment horizontal="center" vertical="top" wrapText="1"/>
    </xf>
    <xf numFmtId="3" fontId="17" fillId="25" borderId="9" xfId="33" applyNumberFormat="1" applyFont="1" applyFill="1" applyBorder="1" applyAlignment="1">
      <alignment horizontal="center" vertical="top" wrapText="1"/>
    </xf>
    <xf numFmtId="0" fontId="17" fillId="0" borderId="49" xfId="0" applyFont="1" applyBorder="1" applyAlignment="1">
      <alignment horizontal="center"/>
    </xf>
    <xf numFmtId="0" fontId="17" fillId="0" borderId="13" xfId="0" applyFont="1" applyBorder="1" applyAlignment="1">
      <alignment horizontal="center"/>
    </xf>
    <xf numFmtId="0" fontId="17" fillId="0" borderId="48" xfId="0" applyFont="1" applyBorder="1" applyAlignment="1">
      <alignment horizontal="center"/>
    </xf>
    <xf numFmtId="0" fontId="17" fillId="0" borderId="0" xfId="0" applyFont="1" applyBorder="1" applyAlignment="1">
      <alignment horizontal="center"/>
    </xf>
    <xf numFmtId="0" fontId="1" fillId="0" borderId="14" xfId="0" applyFont="1" applyBorder="1" applyAlignment="1">
      <alignment horizontal="left" wrapText="1"/>
    </xf>
    <xf numFmtId="0" fontId="0" fillId="0" borderId="0" xfId="0" applyBorder="1" applyAlignment="1">
      <alignment horizontal="left" wrapText="1"/>
    </xf>
    <xf numFmtId="0" fontId="0" fillId="0" borderId="27" xfId="0" applyBorder="1" applyAlignment="1">
      <alignment horizontal="left" wrapText="1"/>
    </xf>
    <xf numFmtId="0" fontId="0" fillId="0" borderId="17" xfId="0" applyBorder="1" applyAlignment="1">
      <alignment horizontal="left"/>
    </xf>
    <xf numFmtId="0" fontId="0" fillId="0" borderId="42" xfId="0" applyBorder="1" applyAlignment="1">
      <alignment horizontal="left"/>
    </xf>
    <xf numFmtId="0" fontId="0" fillId="0" borderId="18" xfId="0" applyBorder="1" applyAlignment="1">
      <alignment horizontal="left"/>
    </xf>
    <xf numFmtId="0" fontId="0" fillId="0" borderId="7" xfId="0" applyBorder="1" applyAlignment="1">
      <alignment horizontal="left"/>
    </xf>
    <xf numFmtId="0" fontId="0" fillId="0" borderId="19" xfId="0" applyBorder="1" applyAlignment="1">
      <alignment horizontal="left"/>
    </xf>
    <xf numFmtId="0" fontId="18" fillId="0" borderId="15" xfId="0" applyFont="1" applyBorder="1" applyAlignment="1">
      <alignment horizontal="left"/>
    </xf>
    <xf numFmtId="0" fontId="18" fillId="0" borderId="16" xfId="0" applyFont="1" applyBorder="1" applyAlignment="1">
      <alignment horizontal="left"/>
    </xf>
    <xf numFmtId="0" fontId="18" fillId="0" borderId="45" xfId="0" applyFont="1" applyBorder="1" applyAlignment="1">
      <alignment horizontal="left"/>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7" xfId="0" applyFont="1" applyBorder="1" applyAlignment="1">
      <alignment horizontal="center" vertical="center" wrapText="1"/>
    </xf>
  </cellXfs>
  <cellStyles count="4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Explanatory Text" xfId="27"/>
    <cellStyle name="Heading 2" xfId="28"/>
    <cellStyle name="Heading 3" xfId="29"/>
    <cellStyle name="Millares" xfId="30" builtinId="3"/>
    <cellStyle name="Millares 2" xfId="38"/>
    <cellStyle name="Neutral" xfId="31" builtinId="28" customBuiltin="1"/>
    <cellStyle name="Normal" xfId="0" builtinId="0"/>
    <cellStyle name="Normal 2" xfId="32"/>
    <cellStyle name="Normal 6" xfId="39"/>
    <cellStyle name="Normal 9" xfId="33"/>
    <cellStyle name="Normal_Hoja1" xfId="34"/>
    <cellStyle name="Output" xfId="35"/>
    <cellStyle name="Title" xfId="36"/>
    <cellStyle name="Total" xfId="3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85725</xdr:rowOff>
    </xdr:from>
    <xdr:to>
      <xdr:col>0</xdr:col>
      <xdr:colOff>1285875</xdr:colOff>
      <xdr:row>5</xdr:row>
      <xdr:rowOff>19050</xdr:rowOff>
    </xdr:to>
    <xdr:pic>
      <xdr:nvPicPr>
        <xdr:cNvPr id="2" name="Imagen 1"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2573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93603</xdr:colOff>
      <xdr:row>0</xdr:row>
      <xdr:rowOff>92000</xdr:rowOff>
    </xdr:from>
    <xdr:to>
      <xdr:col>1</xdr:col>
      <xdr:colOff>1279071</xdr:colOff>
      <xdr:row>4</xdr:row>
      <xdr:rowOff>135722</xdr:rowOff>
    </xdr:to>
    <xdr:pic>
      <xdr:nvPicPr>
        <xdr:cNvPr id="1117" name="Picture 17" descr="logo nuevo contraloria">
          <a:extLst>
            <a:ext uri="{FF2B5EF4-FFF2-40B4-BE49-F238E27FC236}">
              <a16:creationId xmlns="" xmlns:a16="http://schemas.microsoft.com/office/drawing/2014/main" id="{00000000-0008-0000-0000-00005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603" y="92000"/>
          <a:ext cx="1620897" cy="1173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tabSelected="1" workbookViewId="0">
      <pane ySplit="8" topLeftCell="A9" activePane="bottomLeft" state="frozen"/>
      <selection pane="bottomLeft" activeCell="B63" sqref="B63"/>
    </sheetView>
  </sheetViews>
  <sheetFormatPr baseColWidth="10" defaultRowHeight="12.75" x14ac:dyDescent="0.2"/>
  <cols>
    <col min="1" max="1" width="20.140625" customWidth="1"/>
    <col min="2" max="2" width="28.140625" customWidth="1"/>
    <col min="3" max="3" width="23.28515625" customWidth="1"/>
    <col min="4" max="4" width="21.28515625" customWidth="1"/>
    <col min="5" max="5" width="18.140625" hidden="1" customWidth="1"/>
    <col min="6" max="6" width="18.140625" customWidth="1"/>
    <col min="7" max="7" width="18.140625" hidden="1" customWidth="1"/>
    <col min="8" max="8" width="17" hidden="1" customWidth="1"/>
    <col min="9" max="9" width="18.140625" hidden="1" customWidth="1"/>
    <col min="10" max="10" width="18.7109375" hidden="1" customWidth="1"/>
    <col min="11" max="11" width="17.85546875" hidden="1" customWidth="1"/>
    <col min="12" max="12" width="20.7109375" hidden="1" customWidth="1"/>
    <col min="13" max="13" width="28.140625" customWidth="1"/>
    <col min="14" max="14" width="18.42578125" customWidth="1"/>
    <col min="15" max="16" width="14" customWidth="1"/>
    <col min="17" max="17" width="20.28515625" bestFit="1" customWidth="1"/>
    <col min="18" max="18" width="5.7109375" bestFit="1" customWidth="1"/>
  </cols>
  <sheetData>
    <row r="1" spans="1:15" ht="12.75" customHeight="1" x14ac:dyDescent="0.2">
      <c r="A1" s="85"/>
      <c r="B1" s="288"/>
      <c r="C1" s="289"/>
      <c r="D1" s="289"/>
      <c r="E1" s="86"/>
      <c r="F1" s="86"/>
      <c r="G1" s="86"/>
      <c r="H1" s="86"/>
      <c r="I1" s="86"/>
      <c r="J1" s="86"/>
      <c r="K1" s="86"/>
      <c r="L1" s="87"/>
      <c r="M1" s="87"/>
      <c r="N1" s="88"/>
    </row>
    <row r="2" spans="1:15" ht="15" customHeight="1" x14ac:dyDescent="0.2">
      <c r="A2" s="89"/>
      <c r="B2" s="290" t="s">
        <v>300</v>
      </c>
      <c r="C2" s="291"/>
      <c r="D2" s="291"/>
      <c r="E2" s="90"/>
      <c r="F2" s="298" t="s">
        <v>298</v>
      </c>
      <c r="G2" s="298"/>
      <c r="H2" s="298"/>
      <c r="I2" s="298"/>
      <c r="J2" s="298"/>
      <c r="K2" s="298"/>
      <c r="L2" s="298"/>
      <c r="M2" s="299"/>
    </row>
    <row r="3" spans="1:15" ht="15.75" customHeight="1" x14ac:dyDescent="0.2">
      <c r="A3" s="89"/>
      <c r="B3" s="290" t="s">
        <v>336</v>
      </c>
      <c r="C3" s="291"/>
      <c r="D3" s="291"/>
      <c r="E3" s="90"/>
      <c r="F3" s="295" t="s">
        <v>0</v>
      </c>
      <c r="G3" s="296"/>
      <c r="H3" s="296"/>
      <c r="I3" s="296"/>
      <c r="J3" s="296"/>
      <c r="K3" s="296"/>
      <c r="L3" s="296"/>
      <c r="M3" s="297"/>
    </row>
    <row r="4" spans="1:15" ht="15" customHeight="1" x14ac:dyDescent="0.2">
      <c r="A4" s="89"/>
      <c r="B4" s="290" t="s">
        <v>301</v>
      </c>
      <c r="C4" s="291"/>
      <c r="D4" s="291"/>
      <c r="E4" s="90"/>
      <c r="F4" s="298" t="s">
        <v>299</v>
      </c>
      <c r="G4" s="298"/>
      <c r="H4" s="298"/>
      <c r="I4" s="298"/>
      <c r="J4" s="298"/>
      <c r="K4" s="298"/>
      <c r="L4" s="298"/>
      <c r="M4" s="299"/>
    </row>
    <row r="5" spans="1:15" ht="15" customHeight="1" x14ac:dyDescent="0.2">
      <c r="A5" s="89"/>
      <c r="B5" s="90"/>
      <c r="C5" s="90"/>
      <c r="D5" s="90"/>
      <c r="E5" s="90"/>
      <c r="F5" s="298" t="s">
        <v>1</v>
      </c>
      <c r="G5" s="298"/>
      <c r="H5" s="298"/>
      <c r="I5" s="298"/>
      <c r="J5" s="298"/>
      <c r="K5" s="298"/>
      <c r="L5" s="298"/>
      <c r="M5" s="299"/>
    </row>
    <row r="6" spans="1:15" ht="11.25" customHeight="1" x14ac:dyDescent="0.2">
      <c r="A6" s="91"/>
      <c r="B6" s="92"/>
      <c r="C6" s="92"/>
      <c r="D6" s="92"/>
      <c r="E6" s="92"/>
      <c r="F6" s="92"/>
      <c r="G6" s="92"/>
      <c r="H6" s="92"/>
      <c r="I6" s="92"/>
      <c r="J6" s="92"/>
      <c r="K6" s="92"/>
      <c r="L6" s="93"/>
      <c r="M6" s="93"/>
    </row>
    <row r="7" spans="1:15" ht="21" customHeight="1" thickBot="1" x14ac:dyDescent="0.25">
      <c r="A7" s="215" t="s">
        <v>338</v>
      </c>
      <c r="B7" s="216"/>
      <c r="C7" s="216"/>
      <c r="D7" s="216"/>
      <c r="E7" s="216"/>
      <c r="F7" s="216"/>
      <c r="G7" s="216"/>
      <c r="H7" s="216"/>
      <c r="I7" s="216"/>
      <c r="J7" s="216"/>
      <c r="K7" s="216"/>
      <c r="L7" s="217"/>
      <c r="M7" s="217"/>
    </row>
    <row r="8" spans="1:15" ht="96.75" customHeight="1" x14ac:dyDescent="0.2">
      <c r="A8" s="94" t="s">
        <v>302</v>
      </c>
      <c r="B8" s="94" t="s">
        <v>303</v>
      </c>
      <c r="C8" s="94" t="s">
        <v>337</v>
      </c>
      <c r="D8" s="94" t="s">
        <v>304</v>
      </c>
      <c r="E8" s="94" t="s">
        <v>305</v>
      </c>
      <c r="F8" s="212" t="s">
        <v>352</v>
      </c>
      <c r="G8" s="213" t="s">
        <v>306</v>
      </c>
      <c r="H8" s="214" t="s">
        <v>307</v>
      </c>
      <c r="I8" s="287" t="s">
        <v>308</v>
      </c>
      <c r="J8" s="214" t="s">
        <v>309</v>
      </c>
      <c r="K8" s="214" t="s">
        <v>411</v>
      </c>
      <c r="L8" s="214" t="s">
        <v>410</v>
      </c>
      <c r="M8" s="94" t="s">
        <v>339</v>
      </c>
    </row>
    <row r="9" spans="1:15" s="97" customFormat="1" ht="13.5" thickBot="1" x14ac:dyDescent="0.25">
      <c r="A9" s="95">
        <v>1</v>
      </c>
      <c r="B9" s="95">
        <v>2</v>
      </c>
      <c r="C9" s="95">
        <v>3</v>
      </c>
      <c r="D9" s="95">
        <v>4</v>
      </c>
      <c r="E9" s="95">
        <v>5</v>
      </c>
      <c r="F9" s="95">
        <v>5</v>
      </c>
      <c r="G9" s="95">
        <v>6</v>
      </c>
      <c r="H9" s="95">
        <v>7</v>
      </c>
      <c r="I9" s="95">
        <v>8</v>
      </c>
      <c r="J9" s="95">
        <v>9</v>
      </c>
      <c r="K9" s="96">
        <v>10</v>
      </c>
      <c r="L9" s="95">
        <v>11</v>
      </c>
      <c r="M9" s="95"/>
    </row>
    <row r="10" spans="1:15" s="103" customFormat="1" ht="30.75" customHeight="1" thickBot="1" x14ac:dyDescent="0.25">
      <c r="A10" s="98">
        <v>31102</v>
      </c>
      <c r="B10" s="99" t="s">
        <v>310</v>
      </c>
      <c r="C10" s="100">
        <f t="shared" ref="C10:L10" si="0">SUM(C11:C12)</f>
        <v>580000000</v>
      </c>
      <c r="D10" s="100">
        <f t="shared" si="0"/>
        <v>142660000</v>
      </c>
      <c r="E10" s="100">
        <f t="shared" si="0"/>
        <v>0</v>
      </c>
      <c r="F10" s="100">
        <f t="shared" ref="F10" si="1">SUM(F11:F12)</f>
        <v>437340000</v>
      </c>
      <c r="G10" s="100">
        <f t="shared" si="0"/>
        <v>142660000</v>
      </c>
      <c r="H10" s="100">
        <f t="shared" si="0"/>
        <v>0</v>
      </c>
      <c r="I10" s="100">
        <f t="shared" si="0"/>
        <v>580000000</v>
      </c>
      <c r="J10" s="100">
        <f t="shared" si="0"/>
        <v>437340000</v>
      </c>
      <c r="K10" s="101">
        <f t="shared" si="0"/>
        <v>0</v>
      </c>
      <c r="L10" s="102">
        <f t="shared" si="0"/>
        <v>580000000</v>
      </c>
      <c r="M10" s="99"/>
      <c r="N10" s="104"/>
      <c r="O10" s="104"/>
    </row>
    <row r="11" spans="1:15" s="110" customFormat="1" ht="21.75" customHeight="1" x14ac:dyDescent="0.2">
      <c r="A11" s="105">
        <v>311020301</v>
      </c>
      <c r="B11" s="106" t="s">
        <v>110</v>
      </c>
      <c r="C11" s="237">
        <v>500000000</v>
      </c>
      <c r="D11" s="107">
        <f>'CONSOLIDADO NECESIDADES 2016'!I32+'CONSOLIDADO NECESIDADES 2016'!I40+'CONSOLIDADO NECESIDADES 2016'!I51+'CONSOLIDADO NECESIDADES 2016'!I66+'CONSOLIDADO NECESIDADES 2016'!I82</f>
        <v>142660000</v>
      </c>
      <c r="E11" s="107"/>
      <c r="F11" s="107">
        <f>C11-D11</f>
        <v>357340000</v>
      </c>
      <c r="G11" s="107">
        <f>D11-E11</f>
        <v>142660000</v>
      </c>
      <c r="H11" s="107"/>
      <c r="I11" s="107">
        <f>C11-E11-H11</f>
        <v>500000000</v>
      </c>
      <c r="J11" s="107">
        <f t="shared" ref="J11:J12" si="2">C11-D11-H11</f>
        <v>357340000</v>
      </c>
      <c r="K11" s="108"/>
      <c r="L11" s="109">
        <f>C11-K11</f>
        <v>500000000</v>
      </c>
      <c r="M11" s="106" t="s">
        <v>110</v>
      </c>
      <c r="N11" s="111"/>
      <c r="O11" s="111"/>
    </row>
    <row r="12" spans="1:15" s="110" customFormat="1" ht="30.75" thickBot="1" x14ac:dyDescent="0.25">
      <c r="A12" s="112">
        <v>3110204</v>
      </c>
      <c r="B12" s="113" t="s">
        <v>311</v>
      </c>
      <c r="C12" s="238">
        <v>80000000</v>
      </c>
      <c r="D12" s="114"/>
      <c r="E12" s="114"/>
      <c r="F12" s="107">
        <f>C12-D12</f>
        <v>80000000</v>
      </c>
      <c r="G12" s="114">
        <f>D12-E12</f>
        <v>0</v>
      </c>
      <c r="H12" s="115"/>
      <c r="I12" s="114">
        <f>C12-E12-H12</f>
        <v>80000000</v>
      </c>
      <c r="J12" s="107">
        <f t="shared" si="2"/>
        <v>80000000</v>
      </c>
      <c r="K12" s="116"/>
      <c r="L12" s="117">
        <f>C12-K12</f>
        <v>80000000</v>
      </c>
      <c r="M12" s="113" t="s">
        <v>311</v>
      </c>
      <c r="N12" s="111"/>
      <c r="O12" s="111"/>
    </row>
    <row r="13" spans="1:15" s="103" customFormat="1" ht="16.5" thickBot="1" x14ac:dyDescent="0.25">
      <c r="A13" s="98">
        <v>312</v>
      </c>
      <c r="B13" s="118" t="s">
        <v>312</v>
      </c>
      <c r="C13" s="119">
        <f t="shared" ref="C13:L13" si="3">SUM(C14:C38)-(C14+C20+C25+C27+C29+C35)</f>
        <v>4904798853</v>
      </c>
      <c r="D13" s="119">
        <f t="shared" si="3"/>
        <v>4328991832</v>
      </c>
      <c r="E13" s="119">
        <f t="shared" si="3"/>
        <v>0</v>
      </c>
      <c r="F13" s="119">
        <f t="shared" ref="F13" si="4">SUM(F14:F38)-(F14+F20+F25+F27+F29+F35)</f>
        <v>575807021</v>
      </c>
      <c r="G13" s="119">
        <f t="shared" si="3"/>
        <v>4328991832</v>
      </c>
      <c r="H13" s="119">
        <f t="shared" si="3"/>
        <v>0</v>
      </c>
      <c r="I13" s="119">
        <f t="shared" si="3"/>
        <v>4904798853</v>
      </c>
      <c r="J13" s="119">
        <f t="shared" si="3"/>
        <v>575807021</v>
      </c>
      <c r="K13" s="119">
        <f t="shared" si="3"/>
        <v>0</v>
      </c>
      <c r="L13" s="119">
        <f t="shared" si="3"/>
        <v>4904798853</v>
      </c>
      <c r="M13" s="118"/>
    </row>
    <row r="14" spans="1:15" s="103" customFormat="1" ht="16.5" thickBot="1" x14ac:dyDescent="0.25">
      <c r="A14" s="98">
        <v>31201</v>
      </c>
      <c r="B14" s="120" t="s">
        <v>178</v>
      </c>
      <c r="C14" s="119">
        <f t="shared" ref="C14:L14" si="5">SUM(C15:C19)</f>
        <v>832125951</v>
      </c>
      <c r="D14" s="119">
        <f t="shared" si="5"/>
        <v>937900362</v>
      </c>
      <c r="E14" s="119">
        <f t="shared" si="5"/>
        <v>0</v>
      </c>
      <c r="F14" s="119">
        <f t="shared" ref="F14" si="6">SUM(F15:F19)</f>
        <v>-105774411.00000003</v>
      </c>
      <c r="G14" s="119">
        <f t="shared" si="5"/>
        <v>937900362</v>
      </c>
      <c r="H14" s="119">
        <f t="shared" si="5"/>
        <v>0</v>
      </c>
      <c r="I14" s="119">
        <f t="shared" si="5"/>
        <v>832125951</v>
      </c>
      <c r="J14" s="119">
        <f t="shared" si="5"/>
        <v>-105774411.00000003</v>
      </c>
      <c r="K14" s="121">
        <f t="shared" si="5"/>
        <v>0</v>
      </c>
      <c r="L14" s="122">
        <f t="shared" si="5"/>
        <v>832125951</v>
      </c>
      <c r="M14" s="120"/>
    </row>
    <row r="15" spans="1:15" s="110" customFormat="1" ht="15" x14ac:dyDescent="0.2">
      <c r="A15" s="112">
        <v>3120101</v>
      </c>
      <c r="B15" s="106" t="s">
        <v>313</v>
      </c>
      <c r="C15" s="218">
        <v>95000000</v>
      </c>
      <c r="D15" s="124">
        <f>'CONSOLIDADO NECESIDADES 2016'!I9</f>
        <v>95000000</v>
      </c>
      <c r="E15" s="124"/>
      <c r="F15" s="107">
        <f t="shared" ref="F15:F21" si="7">C15-D15</f>
        <v>0</v>
      </c>
      <c r="G15" s="124">
        <f>D15-E15</f>
        <v>95000000</v>
      </c>
      <c r="H15" s="124"/>
      <c r="I15" s="123">
        <f>C15-E15-H15</f>
        <v>95000000</v>
      </c>
      <c r="J15" s="107">
        <f t="shared" ref="J15:J17" si="8">C15-D15-H15</f>
        <v>0</v>
      </c>
      <c r="K15" s="125"/>
      <c r="L15" s="126">
        <f>C15-K15</f>
        <v>95000000</v>
      </c>
      <c r="M15" s="106" t="s">
        <v>313</v>
      </c>
      <c r="N15" s="111"/>
      <c r="O15" s="111"/>
    </row>
    <row r="16" spans="1:15" s="110" customFormat="1" ht="15" x14ac:dyDescent="0.2">
      <c r="A16" s="105">
        <v>3120102</v>
      </c>
      <c r="B16" s="113" t="s">
        <v>226</v>
      </c>
      <c r="C16" s="219">
        <v>187839164</v>
      </c>
      <c r="D16" s="128">
        <f>'CONSOLIDADO NECESIDADES 2016'!I58+'CONSOLIDADO NECESIDADES 2016'!I61+'CONSOLIDADO NECESIDADES 2016'!I73</f>
        <v>268900000</v>
      </c>
      <c r="E16" s="128"/>
      <c r="F16" s="107">
        <f t="shared" si="7"/>
        <v>-81060836</v>
      </c>
      <c r="G16" s="128">
        <f>D16-E16</f>
        <v>268900000</v>
      </c>
      <c r="H16" s="128"/>
      <c r="I16" s="123">
        <f>C16-E16-H16</f>
        <v>187839164</v>
      </c>
      <c r="J16" s="107">
        <f t="shared" si="8"/>
        <v>-81060836</v>
      </c>
      <c r="K16" s="129"/>
      <c r="L16" s="130">
        <f>C16-K16</f>
        <v>187839164</v>
      </c>
      <c r="M16" s="113" t="s">
        <v>226</v>
      </c>
      <c r="N16" s="111"/>
      <c r="O16" s="111"/>
    </row>
    <row r="17" spans="1:15" s="110" customFormat="1" ht="30" x14ac:dyDescent="0.2">
      <c r="A17" s="105">
        <v>3120103</v>
      </c>
      <c r="B17" s="113" t="s">
        <v>314</v>
      </c>
      <c r="C17" s="219">
        <v>158859702</v>
      </c>
      <c r="D17" s="128">
        <f>'CONSOLIDADO NECESIDADES 2016'!I69+'CONSOLIDADO NECESIDADES 2016'!I71+'CONSOLIDADO NECESIDADES 2016'!I72</f>
        <v>190347000.00000003</v>
      </c>
      <c r="E17" s="128"/>
      <c r="F17" s="107">
        <f t="shared" si="7"/>
        <v>-31487298.00000003</v>
      </c>
      <c r="G17" s="128">
        <f>D17-E17</f>
        <v>190347000.00000003</v>
      </c>
      <c r="H17" s="128"/>
      <c r="I17" s="128">
        <f>C17-E17-H17</f>
        <v>158859702</v>
      </c>
      <c r="J17" s="107">
        <f t="shared" si="8"/>
        <v>-31487298.00000003</v>
      </c>
      <c r="K17" s="129"/>
      <c r="L17" s="130">
        <f>C17-K17</f>
        <v>158859702</v>
      </c>
      <c r="M17" s="113" t="s">
        <v>314</v>
      </c>
      <c r="N17" s="111"/>
      <c r="O17" s="111"/>
    </row>
    <row r="18" spans="1:15" s="110" customFormat="1" ht="15" x14ac:dyDescent="0.2">
      <c r="A18" s="105">
        <v>3120104</v>
      </c>
      <c r="B18" s="113" t="s">
        <v>315</v>
      </c>
      <c r="C18" s="219">
        <v>367927085</v>
      </c>
      <c r="D18" s="128">
        <f>'CONSOLIDADO NECESIDADES 2016'!I59+'CONSOLIDADO NECESIDADES 2016'!I67+'CONSOLIDADO NECESIDADES 2016'!I68</f>
        <v>361153362</v>
      </c>
      <c r="E18" s="128"/>
      <c r="F18" s="107">
        <f t="shared" si="7"/>
        <v>6773723</v>
      </c>
      <c r="G18" s="128">
        <f>D18-E18</f>
        <v>361153362</v>
      </c>
      <c r="H18" s="128"/>
      <c r="I18" s="128">
        <f>C18-E18-H18</f>
        <v>367927085</v>
      </c>
      <c r="J18" s="107">
        <f>C18-D18-H18</f>
        <v>6773723</v>
      </c>
      <c r="K18" s="129"/>
      <c r="L18" s="130">
        <f>C18-K18</f>
        <v>367927085</v>
      </c>
      <c r="M18" s="113" t="s">
        <v>315</v>
      </c>
      <c r="N18" s="111"/>
      <c r="O18" s="111"/>
    </row>
    <row r="19" spans="1:15" s="110" customFormat="1" ht="15.75" thickBot="1" x14ac:dyDescent="0.25">
      <c r="A19" s="131">
        <v>3120105</v>
      </c>
      <c r="B19" s="132" t="s">
        <v>189</v>
      </c>
      <c r="C19" s="133">
        <v>22500000</v>
      </c>
      <c r="D19" s="134">
        <f>'CONSOLIDADO NECESIDADES 2016'!I62</f>
        <v>22500000</v>
      </c>
      <c r="E19" s="134"/>
      <c r="F19" s="107">
        <f t="shared" si="7"/>
        <v>0</v>
      </c>
      <c r="G19" s="128">
        <f>D19-E19</f>
        <v>22500000</v>
      </c>
      <c r="H19" s="128"/>
      <c r="I19" s="128">
        <f>C19-E19-H19</f>
        <v>22500000</v>
      </c>
      <c r="J19" s="107">
        <f t="shared" ref="J19" si="9">C19-D19-H19</f>
        <v>0</v>
      </c>
      <c r="K19" s="135"/>
      <c r="L19" s="136">
        <f>C19-K19</f>
        <v>22500000</v>
      </c>
      <c r="M19" s="132" t="s">
        <v>189</v>
      </c>
      <c r="N19" s="111"/>
      <c r="O19" s="111"/>
    </row>
    <row r="20" spans="1:15" s="103" customFormat="1" ht="30.75" customHeight="1" thickBot="1" x14ac:dyDescent="0.25">
      <c r="A20" s="98">
        <v>31202</v>
      </c>
      <c r="B20" s="118" t="s">
        <v>316</v>
      </c>
      <c r="C20" s="119">
        <f t="shared" ref="C20:L20" si="10">SUM(C21:C38)-(C25+C27+C29+C35)</f>
        <v>4072672902</v>
      </c>
      <c r="D20" s="119">
        <f t="shared" si="10"/>
        <v>3391091470</v>
      </c>
      <c r="E20" s="119">
        <f t="shared" si="10"/>
        <v>0</v>
      </c>
      <c r="F20" s="119">
        <f t="shared" ref="F20" si="11">SUM(F21:F38)-(F25+F27+F29+F35)</f>
        <v>681581432</v>
      </c>
      <c r="G20" s="119">
        <f t="shared" si="10"/>
        <v>3391091470</v>
      </c>
      <c r="H20" s="119">
        <f t="shared" si="10"/>
        <v>0</v>
      </c>
      <c r="I20" s="119">
        <f t="shared" si="10"/>
        <v>4072672902</v>
      </c>
      <c r="J20" s="119">
        <f t="shared" si="10"/>
        <v>681581432</v>
      </c>
      <c r="K20" s="119">
        <f t="shared" si="10"/>
        <v>0</v>
      </c>
      <c r="L20" s="119">
        <f t="shared" si="10"/>
        <v>4072672902</v>
      </c>
      <c r="M20" s="118"/>
    </row>
    <row r="21" spans="1:15" s="110" customFormat="1" ht="15" x14ac:dyDescent="0.2">
      <c r="A21" s="112">
        <v>3120201</v>
      </c>
      <c r="B21" s="137" t="s">
        <v>241</v>
      </c>
      <c r="C21" s="218">
        <v>161212704</v>
      </c>
      <c r="D21" s="124">
        <f>'CONSOLIDADO NECESIDADES 2016'!I78</f>
        <v>70975511</v>
      </c>
      <c r="E21" s="124"/>
      <c r="F21" s="107">
        <f t="shared" si="7"/>
        <v>90237193</v>
      </c>
      <c r="G21" s="124">
        <f>D21-E21</f>
        <v>70975511</v>
      </c>
      <c r="H21" s="211"/>
      <c r="I21" s="124">
        <f>C21-E21-H21</f>
        <v>161212704</v>
      </c>
      <c r="J21" s="107">
        <f t="shared" ref="J21:J24" si="12">C21-D21-H21</f>
        <v>90237193</v>
      </c>
      <c r="K21" s="125"/>
      <c r="L21" s="126">
        <f>C21-K21</f>
        <v>161212704</v>
      </c>
      <c r="M21" s="137" t="s">
        <v>241</v>
      </c>
      <c r="N21" s="111"/>
      <c r="O21" s="111"/>
    </row>
    <row r="22" spans="1:15" s="110" customFormat="1" ht="15" x14ac:dyDescent="0.2">
      <c r="A22" s="105">
        <v>3120202</v>
      </c>
      <c r="B22" s="138" t="s">
        <v>317</v>
      </c>
      <c r="C22" s="219">
        <v>30000000</v>
      </c>
      <c r="D22" s="128">
        <f>'CONSOLIDADO NECESIDADES 2016'!I7</f>
        <v>100000000</v>
      </c>
      <c r="E22" s="128"/>
      <c r="F22" s="107">
        <f t="shared" ref="F22:F24" si="13">C22-D22</f>
        <v>-70000000</v>
      </c>
      <c r="G22" s="128">
        <f>D22-E22</f>
        <v>100000000</v>
      </c>
      <c r="H22" s="211"/>
      <c r="I22" s="128">
        <f>C22-E22-H22</f>
        <v>30000000</v>
      </c>
      <c r="J22" s="107">
        <f t="shared" si="12"/>
        <v>-70000000</v>
      </c>
      <c r="K22" s="129"/>
      <c r="L22" s="130">
        <f>C22-K22</f>
        <v>30000000</v>
      </c>
      <c r="M22" s="138" t="s">
        <v>317</v>
      </c>
      <c r="N22" s="111"/>
      <c r="O22" s="111"/>
    </row>
    <row r="23" spans="1:15" s="110" customFormat="1" ht="30" x14ac:dyDescent="0.2">
      <c r="A23" s="105">
        <v>3120203</v>
      </c>
      <c r="B23" s="139" t="s">
        <v>229</v>
      </c>
      <c r="C23" s="220">
        <v>224253647</v>
      </c>
      <c r="D23" s="134">
        <f>'CONSOLIDADO NECESIDADES 2016'!I74+'CONSOLIDADO NECESIDADES 2016'!I75</f>
        <v>61514324</v>
      </c>
      <c r="E23" s="134"/>
      <c r="F23" s="107">
        <f t="shared" si="13"/>
        <v>162739323</v>
      </c>
      <c r="G23" s="128">
        <f>D23-E23</f>
        <v>61514324</v>
      </c>
      <c r="H23" s="211"/>
      <c r="I23" s="128">
        <f>C23-E23-H23</f>
        <v>224253647</v>
      </c>
      <c r="J23" s="107">
        <f t="shared" si="12"/>
        <v>162739323</v>
      </c>
      <c r="K23" s="129"/>
      <c r="L23" s="130">
        <f>C23-K23</f>
        <v>224253647</v>
      </c>
      <c r="M23" s="139" t="s">
        <v>229</v>
      </c>
      <c r="N23" s="111"/>
      <c r="O23" s="111"/>
    </row>
    <row r="24" spans="1:15" s="110" customFormat="1" ht="15" x14ac:dyDescent="0.2">
      <c r="A24" s="131">
        <v>3120204</v>
      </c>
      <c r="B24" s="139" t="s">
        <v>318</v>
      </c>
      <c r="C24" s="220">
        <v>112261541</v>
      </c>
      <c r="D24" s="134">
        <f>'CONSOLIDADO NECESIDADES 2016'!I52+'CONSOLIDADO NECESIDADES 2016'!I54+'CONSOLIDADO NECESIDADES 2016'!I55+'CONSOLIDADO NECESIDADES 2016'!I56+'CONSOLIDADO NECESIDADES 2016'!I76</f>
        <v>160720000</v>
      </c>
      <c r="E24" s="134"/>
      <c r="F24" s="107">
        <f t="shared" si="13"/>
        <v>-48458459</v>
      </c>
      <c r="G24" s="128">
        <f>D24-E24</f>
        <v>160720000</v>
      </c>
      <c r="H24" s="128"/>
      <c r="I24" s="128">
        <f>C24-E24-H24</f>
        <v>112261541</v>
      </c>
      <c r="J24" s="107">
        <f t="shared" si="12"/>
        <v>-48458459</v>
      </c>
      <c r="K24" s="129"/>
      <c r="L24" s="130">
        <f>C24-K24</f>
        <v>112261541</v>
      </c>
      <c r="M24" s="139" t="s">
        <v>318</v>
      </c>
      <c r="N24" s="111"/>
      <c r="O24" s="111"/>
    </row>
    <row r="25" spans="1:15" s="103" customFormat="1" ht="31.5" x14ac:dyDescent="0.2">
      <c r="A25" s="140">
        <v>3120205</v>
      </c>
      <c r="B25" s="141" t="s">
        <v>319</v>
      </c>
      <c r="C25" s="142">
        <f t="shared" ref="C25:L25" si="14">SUM(C26)</f>
        <v>1668000000</v>
      </c>
      <c r="D25" s="142">
        <f t="shared" si="14"/>
        <v>1253163919</v>
      </c>
      <c r="E25" s="142">
        <f t="shared" si="14"/>
        <v>0</v>
      </c>
      <c r="F25" s="143">
        <f t="shared" si="14"/>
        <v>414836081</v>
      </c>
      <c r="G25" s="142">
        <f>SUM(G26)</f>
        <v>1253163919</v>
      </c>
      <c r="H25" s="142">
        <f t="shared" si="14"/>
        <v>0</v>
      </c>
      <c r="I25" s="142">
        <f t="shared" si="14"/>
        <v>1668000000</v>
      </c>
      <c r="J25" s="143">
        <f t="shared" si="14"/>
        <v>414836081</v>
      </c>
      <c r="K25" s="144">
        <f t="shared" si="14"/>
        <v>0</v>
      </c>
      <c r="L25" s="145">
        <f t="shared" si="14"/>
        <v>1668000000</v>
      </c>
      <c r="M25" s="141"/>
    </row>
    <row r="26" spans="1:15" s="110" customFormat="1" ht="17.25" customHeight="1" x14ac:dyDescent="0.2">
      <c r="A26" s="112">
        <v>312020501</v>
      </c>
      <c r="B26" s="113" t="s">
        <v>115</v>
      </c>
      <c r="C26" s="220">
        <v>1668000000</v>
      </c>
      <c r="D26" s="134">
        <f>'CONSOLIDADO NECESIDADES 2016'!I33+'CONSOLIDADO NECESIDADES 2016'!I34+'CONSOLIDADO NECESIDADES 2016'!I60+'CONSOLIDADO NECESIDADES 2016'!I70+'CONSOLIDADO NECESIDADES 2016'!I77+'CONSOLIDADO NECESIDADES 2016'!I79+'CONSOLIDADO NECESIDADES 2016'!I80+'CONSOLIDADO NECESIDADES 2016'!I81</f>
        <v>1253163919</v>
      </c>
      <c r="E26" s="134"/>
      <c r="F26" s="107">
        <f>C26-D26</f>
        <v>414836081</v>
      </c>
      <c r="G26" s="133">
        <f>D26-E26</f>
        <v>1253163919</v>
      </c>
      <c r="H26" s="133"/>
      <c r="I26" s="128">
        <f>C26-E26-H26</f>
        <v>1668000000</v>
      </c>
      <c r="J26" s="107">
        <f>C26-D26-H26</f>
        <v>414836081</v>
      </c>
      <c r="K26" s="146"/>
      <c r="L26" s="130">
        <f>C26-K26</f>
        <v>1668000000</v>
      </c>
      <c r="M26" s="113" t="s">
        <v>115</v>
      </c>
      <c r="N26" s="111" t="s">
        <v>373</v>
      </c>
      <c r="O26" s="111"/>
    </row>
    <row r="27" spans="1:15" s="103" customFormat="1" ht="15.75" x14ac:dyDescent="0.2">
      <c r="A27" s="140">
        <v>3120206</v>
      </c>
      <c r="B27" s="141" t="s">
        <v>320</v>
      </c>
      <c r="C27" s="142">
        <f t="shared" ref="C27:L27" si="15">SUM(C28)</f>
        <v>500000000</v>
      </c>
      <c r="D27" s="142">
        <f t="shared" si="15"/>
        <v>428900000</v>
      </c>
      <c r="E27" s="142">
        <f t="shared" si="15"/>
        <v>0</v>
      </c>
      <c r="F27" s="143">
        <f t="shared" si="15"/>
        <v>71100000</v>
      </c>
      <c r="G27" s="142">
        <f t="shared" si="15"/>
        <v>428900000</v>
      </c>
      <c r="H27" s="142">
        <f t="shared" si="15"/>
        <v>0</v>
      </c>
      <c r="I27" s="142">
        <f t="shared" si="15"/>
        <v>500000000</v>
      </c>
      <c r="J27" s="143">
        <f t="shared" si="15"/>
        <v>71100000</v>
      </c>
      <c r="K27" s="144">
        <f t="shared" si="15"/>
        <v>0</v>
      </c>
      <c r="L27" s="145">
        <f t="shared" si="15"/>
        <v>500000000</v>
      </c>
      <c r="M27" s="141"/>
    </row>
    <row r="28" spans="1:15" s="110" customFormat="1" ht="15.75" customHeight="1" x14ac:dyDescent="0.2">
      <c r="A28" s="105">
        <v>312020601</v>
      </c>
      <c r="B28" s="113" t="s">
        <v>192</v>
      </c>
      <c r="C28" s="220">
        <v>500000000</v>
      </c>
      <c r="D28" s="133">
        <f>'CONSOLIDADO NECESIDADES 2016'!I63+'CONSOLIDADO NECESIDADES 2016'!I64</f>
        <v>428900000</v>
      </c>
      <c r="E28" s="133"/>
      <c r="F28" s="107">
        <f>C28-D28</f>
        <v>71100000</v>
      </c>
      <c r="G28" s="128">
        <f>D28-E28</f>
        <v>428900000</v>
      </c>
      <c r="H28" s="133"/>
      <c r="I28" s="128">
        <f>C28-E28-H28</f>
        <v>500000000</v>
      </c>
      <c r="J28" s="107">
        <f>C28-D28-H28</f>
        <v>71100000</v>
      </c>
      <c r="K28" s="146"/>
      <c r="L28" s="130">
        <f>C28-K28</f>
        <v>500000000</v>
      </c>
      <c r="M28" s="113" t="s">
        <v>192</v>
      </c>
      <c r="N28" s="111"/>
      <c r="O28" s="111"/>
    </row>
    <row r="29" spans="1:15" s="103" customFormat="1" ht="15.75" x14ac:dyDescent="0.2">
      <c r="A29" s="140">
        <v>3120209</v>
      </c>
      <c r="B29" s="141" t="s">
        <v>321</v>
      </c>
      <c r="C29" s="147">
        <f t="shared" ref="C29:L29" si="16">SUM(C30:C31)</f>
        <v>485000000</v>
      </c>
      <c r="D29" s="147">
        <f t="shared" si="16"/>
        <v>400000000</v>
      </c>
      <c r="E29" s="147">
        <f t="shared" si="16"/>
        <v>0</v>
      </c>
      <c r="F29" s="147">
        <f t="shared" ref="F29" si="17">SUM(F30:F31)</f>
        <v>85000000</v>
      </c>
      <c r="G29" s="147">
        <f t="shared" si="16"/>
        <v>400000000</v>
      </c>
      <c r="H29" s="147">
        <f t="shared" si="16"/>
        <v>0</v>
      </c>
      <c r="I29" s="147">
        <f t="shared" si="16"/>
        <v>485000000</v>
      </c>
      <c r="J29" s="147">
        <f t="shared" si="16"/>
        <v>85000000</v>
      </c>
      <c r="K29" s="148">
        <f t="shared" si="16"/>
        <v>0</v>
      </c>
      <c r="L29" s="143">
        <f t="shared" si="16"/>
        <v>485000000</v>
      </c>
      <c r="M29" s="141"/>
    </row>
    <row r="30" spans="1:15" s="110" customFormat="1" ht="14.25" customHeight="1" x14ac:dyDescent="0.2">
      <c r="A30" s="105">
        <v>312020901</v>
      </c>
      <c r="B30" s="106" t="s">
        <v>127</v>
      </c>
      <c r="C30" s="218">
        <v>425000000</v>
      </c>
      <c r="D30" s="123">
        <f>'CONSOLIDADO NECESIDADES 2016'!I35+'CONSOLIDADO NECESIDADES 2016'!I36+'CONSOLIDADO NECESIDADES 2016'!I37+'CONSOLIDADO NECESIDADES 2016'!I38+'CONSOLIDADO NECESIDADES 2016'!I39</f>
        <v>400000000</v>
      </c>
      <c r="E30" s="123"/>
      <c r="F30" s="107">
        <f t="shared" ref="F30:F43" si="18">C30-D30</f>
        <v>25000000</v>
      </c>
      <c r="G30" s="128">
        <f>D30-E30</f>
        <v>400000000</v>
      </c>
      <c r="H30" s="128"/>
      <c r="I30" s="128">
        <f>C30-E30-H30</f>
        <v>425000000</v>
      </c>
      <c r="J30" s="107">
        <f>C30-D30-H30</f>
        <v>25000000</v>
      </c>
      <c r="K30" s="149"/>
      <c r="L30" s="130">
        <f>C30-K30</f>
        <v>425000000</v>
      </c>
      <c r="M30" s="106" t="s">
        <v>127</v>
      </c>
      <c r="N30" s="111"/>
      <c r="O30" s="111"/>
    </row>
    <row r="31" spans="1:15" s="110" customFormat="1" ht="14.25" customHeight="1" x14ac:dyDescent="0.2">
      <c r="A31" s="105">
        <v>312020902</v>
      </c>
      <c r="B31" s="113" t="s">
        <v>124</v>
      </c>
      <c r="C31" s="219">
        <v>60000000</v>
      </c>
      <c r="D31" s="127">
        <v>0</v>
      </c>
      <c r="E31" s="127"/>
      <c r="F31" s="107">
        <f t="shared" si="18"/>
        <v>60000000</v>
      </c>
      <c r="G31" s="128">
        <f>D31-E31</f>
        <v>0</v>
      </c>
      <c r="H31" s="128"/>
      <c r="I31" s="128">
        <f>C31-E31-H31</f>
        <v>60000000</v>
      </c>
      <c r="J31" s="107">
        <f t="shared" ref="J31:J34" si="19">C31-D31-H31</f>
        <v>60000000</v>
      </c>
      <c r="K31" s="146"/>
      <c r="L31" s="130">
        <f>C31-K31</f>
        <v>60000000</v>
      </c>
      <c r="M31" s="113" t="s">
        <v>124</v>
      </c>
      <c r="N31" s="111"/>
      <c r="O31" s="111"/>
    </row>
    <row r="32" spans="1:15" s="110" customFormat="1" ht="14.25" customHeight="1" x14ac:dyDescent="0.2">
      <c r="A32" s="105">
        <v>3120210</v>
      </c>
      <c r="B32" s="113" t="s">
        <v>322</v>
      </c>
      <c r="C32" s="219">
        <v>614327294</v>
      </c>
      <c r="D32" s="127">
        <f>'CONSOLIDADO NECESIDADES 2016'!I10+'CONSOLIDADO NECESIDADES 2016'!I11+'CONSOLIDADO NECESIDADES 2016'!I12+'CONSOLIDADO NECESIDADES 2016'!I13+'CONSOLIDADO NECESIDADES 2016'!I14+'CONSOLIDADO NECESIDADES 2016'!I15+'CONSOLIDADO NECESIDADES 2016'!I16+'CONSOLIDADO NECESIDADES 2016'!I17+'CONSOLIDADO NECESIDADES 2016'!I18+'CONSOLIDADO NECESIDADES 2016'!I19+'CONSOLIDADO NECESIDADES 2016'!I20+'CONSOLIDADO NECESIDADES 2016'!I21+'CONSOLIDADO NECESIDADES 2016'!I22</f>
        <v>614000000</v>
      </c>
      <c r="E32" s="127"/>
      <c r="F32" s="107">
        <f t="shared" si="18"/>
        <v>327294</v>
      </c>
      <c r="G32" s="128">
        <f>D32-E32</f>
        <v>614000000</v>
      </c>
      <c r="H32" s="128"/>
      <c r="I32" s="128">
        <f>C32-E32-H32</f>
        <v>614327294</v>
      </c>
      <c r="J32" s="107">
        <f t="shared" si="19"/>
        <v>327294</v>
      </c>
      <c r="K32" s="146"/>
      <c r="L32" s="130">
        <f>C32-K32</f>
        <v>614327294</v>
      </c>
      <c r="M32" s="113" t="s">
        <v>322</v>
      </c>
      <c r="N32" s="111"/>
      <c r="O32" s="111"/>
    </row>
    <row r="33" spans="1:18" s="110" customFormat="1" ht="14.25" customHeight="1" x14ac:dyDescent="0.2">
      <c r="A33" s="105">
        <v>3120211</v>
      </c>
      <c r="B33" s="113" t="s">
        <v>157</v>
      </c>
      <c r="C33" s="127">
        <v>0</v>
      </c>
      <c r="D33" s="127">
        <v>0</v>
      </c>
      <c r="E33" s="127"/>
      <c r="F33" s="107">
        <f t="shared" si="18"/>
        <v>0</v>
      </c>
      <c r="G33" s="128">
        <f>D33-E33</f>
        <v>0</v>
      </c>
      <c r="H33" s="123"/>
      <c r="I33" s="128">
        <f>C33-E33-H33</f>
        <v>0</v>
      </c>
      <c r="J33" s="107">
        <f t="shared" si="19"/>
        <v>0</v>
      </c>
      <c r="K33" s="146"/>
      <c r="L33" s="130">
        <f>C33-K33</f>
        <v>0</v>
      </c>
      <c r="M33" s="113" t="s">
        <v>157</v>
      </c>
      <c r="N33" s="111"/>
      <c r="O33" s="111"/>
    </row>
    <row r="34" spans="1:18" s="110" customFormat="1" ht="18.75" customHeight="1" thickBot="1" x14ac:dyDescent="0.25">
      <c r="A34" s="131">
        <v>3120212</v>
      </c>
      <c r="B34" s="132" t="s">
        <v>81</v>
      </c>
      <c r="C34" s="220">
        <v>166617716</v>
      </c>
      <c r="D34" s="133">
        <f>'CONSOLIDADO NECESIDADES 2016'!I23+'CONSOLIDADO NECESIDADES 2016'!I24+'CONSOLIDADO NECESIDADES 2016'!I25+'CONSOLIDADO NECESIDADES 2016'!I26+'CONSOLIDADO NECESIDADES 2016'!I27+'CONSOLIDADO NECESIDADES 2016'!I28+'CONSOLIDADO NECESIDADES 2016'!I29+'CONSOLIDADO NECESIDADES 2016'!I30+'CONSOLIDADO NECESIDADES 2016'!I31</f>
        <v>166617716</v>
      </c>
      <c r="E34" s="133"/>
      <c r="F34" s="107">
        <f t="shared" si="18"/>
        <v>0</v>
      </c>
      <c r="G34" s="128">
        <f>D34-E34</f>
        <v>166617716</v>
      </c>
      <c r="H34" s="128"/>
      <c r="I34" s="128">
        <f>C34-E34-H34</f>
        <v>166617716</v>
      </c>
      <c r="J34" s="107">
        <f t="shared" si="19"/>
        <v>0</v>
      </c>
      <c r="K34" s="150"/>
      <c r="L34" s="136">
        <f>C34-K34</f>
        <v>166617716</v>
      </c>
      <c r="M34" s="132" t="s">
        <v>81</v>
      </c>
      <c r="N34" s="111"/>
      <c r="O34" s="111"/>
    </row>
    <row r="35" spans="1:18" s="103" customFormat="1" ht="35.25" customHeight="1" thickBot="1" x14ac:dyDescent="0.25">
      <c r="A35" s="151">
        <v>3120213</v>
      </c>
      <c r="B35" s="152" t="s">
        <v>323</v>
      </c>
      <c r="C35" s="153">
        <f t="shared" ref="C35:L35" si="20">SUM(C36)</f>
        <v>11000000</v>
      </c>
      <c r="D35" s="153">
        <f t="shared" si="20"/>
        <v>0</v>
      </c>
      <c r="E35" s="153">
        <f t="shared" si="20"/>
        <v>0</v>
      </c>
      <c r="F35" s="153">
        <f t="shared" si="20"/>
        <v>11000000</v>
      </c>
      <c r="G35" s="153">
        <f t="shared" si="20"/>
        <v>0</v>
      </c>
      <c r="H35" s="153">
        <f t="shared" si="20"/>
        <v>0</v>
      </c>
      <c r="I35" s="153">
        <f t="shared" si="20"/>
        <v>11000000</v>
      </c>
      <c r="J35" s="153">
        <f t="shared" si="20"/>
        <v>11000000</v>
      </c>
      <c r="K35" s="154">
        <f t="shared" si="20"/>
        <v>0</v>
      </c>
      <c r="L35" s="155">
        <f t="shared" si="20"/>
        <v>11000000</v>
      </c>
      <c r="M35" s="152"/>
    </row>
    <row r="36" spans="1:18" s="110" customFormat="1" ht="30" x14ac:dyDescent="0.2">
      <c r="A36" s="156">
        <v>312021399</v>
      </c>
      <c r="B36" s="157" t="s">
        <v>323</v>
      </c>
      <c r="C36" s="218">
        <v>11000000</v>
      </c>
      <c r="D36" s="123"/>
      <c r="E36" s="123"/>
      <c r="F36" s="107">
        <f t="shared" si="18"/>
        <v>11000000</v>
      </c>
      <c r="G36" s="128">
        <f>D36-E36</f>
        <v>0</v>
      </c>
      <c r="H36" s="123"/>
      <c r="I36" s="128">
        <f>C36-E36-H36</f>
        <v>11000000</v>
      </c>
      <c r="J36" s="107">
        <f t="shared" ref="J36:J38" si="21">C36-D36-H36</f>
        <v>11000000</v>
      </c>
      <c r="K36" s="158"/>
      <c r="L36" s="126">
        <f>C36-K36</f>
        <v>11000000</v>
      </c>
      <c r="M36" s="157" t="s">
        <v>323</v>
      </c>
      <c r="N36" s="111"/>
      <c r="O36" s="111"/>
    </row>
    <row r="37" spans="1:18" s="110" customFormat="1" ht="18" customHeight="1" x14ac:dyDescent="0.2">
      <c r="A37" s="105">
        <v>3120217</v>
      </c>
      <c r="B37" s="113" t="s">
        <v>161</v>
      </c>
      <c r="C37" s="219">
        <v>100000000</v>
      </c>
      <c r="D37" s="127">
        <f>'CONSOLIDADO NECESIDADES 2016'!I53</f>
        <v>135200000</v>
      </c>
      <c r="E37" s="127"/>
      <c r="F37" s="107">
        <f t="shared" si="18"/>
        <v>-35200000</v>
      </c>
      <c r="G37" s="128">
        <f>D37-E37</f>
        <v>135200000</v>
      </c>
      <c r="H37" s="123"/>
      <c r="I37" s="128">
        <f>C37-E37-H37</f>
        <v>100000000</v>
      </c>
      <c r="J37" s="107">
        <f t="shared" si="21"/>
        <v>-35200000</v>
      </c>
      <c r="K37" s="129"/>
      <c r="L37" s="130">
        <f>C37-K37</f>
        <v>100000000</v>
      </c>
      <c r="M37" s="113" t="s">
        <v>161</v>
      </c>
      <c r="N37" s="111"/>
      <c r="O37" s="111"/>
    </row>
    <row r="38" spans="1:18" s="110" customFormat="1" ht="18" customHeight="1" thickBot="1" x14ac:dyDescent="0.25">
      <c r="A38" s="131">
        <v>3120218</v>
      </c>
      <c r="B38" s="132" t="s">
        <v>324</v>
      </c>
      <c r="C38" s="220">
        <v>0</v>
      </c>
      <c r="D38" s="134">
        <v>0</v>
      </c>
      <c r="E38" s="134"/>
      <c r="F38" s="107">
        <f t="shared" si="18"/>
        <v>0</v>
      </c>
      <c r="G38" s="128">
        <f>D38-E38</f>
        <v>0</v>
      </c>
      <c r="H38" s="123"/>
      <c r="I38" s="128">
        <f>C38-E38-H38</f>
        <v>0</v>
      </c>
      <c r="J38" s="107">
        <f t="shared" si="21"/>
        <v>0</v>
      </c>
      <c r="K38" s="135"/>
      <c r="L38" s="136">
        <f>C38-K38</f>
        <v>0</v>
      </c>
      <c r="M38" s="132" t="s">
        <v>324</v>
      </c>
      <c r="N38" s="111"/>
      <c r="O38" s="111"/>
    </row>
    <row r="39" spans="1:18" s="103" customFormat="1" ht="30.75" customHeight="1" thickBot="1" x14ac:dyDescent="0.25">
      <c r="A39" s="98">
        <v>31203</v>
      </c>
      <c r="B39" s="118" t="s">
        <v>325</v>
      </c>
      <c r="C39" s="153">
        <f t="shared" ref="C39:L39" si="22">SUM(C40)</f>
        <v>19639847</v>
      </c>
      <c r="D39" s="153">
        <f t="shared" si="22"/>
        <v>0</v>
      </c>
      <c r="E39" s="153">
        <f t="shared" si="22"/>
        <v>0</v>
      </c>
      <c r="F39" s="153">
        <f t="shared" si="22"/>
        <v>19639847</v>
      </c>
      <c r="G39" s="153">
        <f t="shared" si="22"/>
        <v>0</v>
      </c>
      <c r="H39" s="153">
        <f t="shared" si="22"/>
        <v>0</v>
      </c>
      <c r="I39" s="153">
        <f t="shared" si="22"/>
        <v>19639847</v>
      </c>
      <c r="J39" s="153">
        <f t="shared" si="22"/>
        <v>19639847</v>
      </c>
      <c r="K39" s="154">
        <f t="shared" si="22"/>
        <v>0</v>
      </c>
      <c r="L39" s="155">
        <f t="shared" si="22"/>
        <v>19639847</v>
      </c>
      <c r="M39" s="118"/>
    </row>
    <row r="40" spans="1:18" s="110" customFormat="1" ht="30.75" customHeight="1" thickBot="1" x14ac:dyDescent="0.25">
      <c r="A40" s="138">
        <v>3120302</v>
      </c>
      <c r="B40" s="113" t="s">
        <v>326</v>
      </c>
      <c r="C40" s="221">
        <v>19639847</v>
      </c>
      <c r="D40" s="127">
        <v>0</v>
      </c>
      <c r="E40" s="127"/>
      <c r="F40" s="107">
        <f t="shared" si="18"/>
        <v>19639847</v>
      </c>
      <c r="G40" s="128">
        <f>D40-E40</f>
        <v>0</v>
      </c>
      <c r="H40" s="123"/>
      <c r="I40" s="128">
        <f>C40-E40-H40</f>
        <v>19639847</v>
      </c>
      <c r="J40" s="107">
        <f t="shared" ref="J40" si="23">C40-D40-H40</f>
        <v>19639847</v>
      </c>
      <c r="K40" s="129"/>
      <c r="L40" s="130">
        <f>C40-K40</f>
        <v>19639847</v>
      </c>
      <c r="M40" s="113" t="s">
        <v>326</v>
      </c>
    </row>
    <row r="41" spans="1:18" s="103" customFormat="1" ht="16.5" thickBot="1" x14ac:dyDescent="0.25">
      <c r="A41" s="159">
        <v>33</v>
      </c>
      <c r="B41" s="160" t="s">
        <v>327</v>
      </c>
      <c r="C41" s="161">
        <f t="shared" ref="C41:L41" si="24">SUM(C42:C43)</f>
        <v>8111000000</v>
      </c>
      <c r="D41" s="161">
        <f t="shared" si="24"/>
        <v>8111000000</v>
      </c>
      <c r="E41" s="161">
        <f t="shared" si="24"/>
        <v>0</v>
      </c>
      <c r="F41" s="161">
        <f t="shared" ref="F41" si="25">SUM(F42:F43)</f>
        <v>0</v>
      </c>
      <c r="G41" s="162">
        <f t="shared" si="24"/>
        <v>8111000000</v>
      </c>
      <c r="H41" s="162">
        <f t="shared" si="24"/>
        <v>0</v>
      </c>
      <c r="I41" s="162">
        <f t="shared" si="24"/>
        <v>8111000000</v>
      </c>
      <c r="J41" s="162">
        <f t="shared" si="24"/>
        <v>0</v>
      </c>
      <c r="K41" s="163">
        <f t="shared" si="24"/>
        <v>0</v>
      </c>
      <c r="L41" s="164">
        <f t="shared" si="24"/>
        <v>8111000000</v>
      </c>
      <c r="M41" s="160"/>
    </row>
    <row r="42" spans="1:18" s="110" customFormat="1" ht="30" x14ac:dyDescent="0.2">
      <c r="A42" s="165" t="s">
        <v>199</v>
      </c>
      <c r="B42" s="106" t="s">
        <v>328</v>
      </c>
      <c r="C42" s="218">
        <v>1190000000</v>
      </c>
      <c r="D42" s="124">
        <f>'CONSOLIDADO NECESIDADES 2016'!I8+'CONSOLIDADO NECESIDADES 2016'!I57+'CONSOLIDADO NECESIDADES 2016'!I65</f>
        <v>1190000000</v>
      </c>
      <c r="E42" s="124"/>
      <c r="F42" s="107">
        <v>0</v>
      </c>
      <c r="G42" s="128">
        <f>D42-E42</f>
        <v>1190000000</v>
      </c>
      <c r="H42" s="123"/>
      <c r="I42" s="128">
        <f>C42-E42-H42</f>
        <v>1190000000</v>
      </c>
      <c r="J42" s="107">
        <f t="shared" ref="J42:J43" si="26">C42-D42-H42</f>
        <v>0</v>
      </c>
      <c r="K42" s="129"/>
      <c r="L42" s="130">
        <f>C42-K42</f>
        <v>1190000000</v>
      </c>
      <c r="M42" s="106" t="s">
        <v>328</v>
      </c>
      <c r="N42" s="111"/>
      <c r="O42" s="111"/>
    </row>
    <row r="43" spans="1:18" s="110" customFormat="1" ht="62.25" customHeight="1" thickBot="1" x14ac:dyDescent="0.25">
      <c r="A43" s="166" t="s">
        <v>138</v>
      </c>
      <c r="B43" s="167" t="s">
        <v>139</v>
      </c>
      <c r="C43" s="225">
        <v>6921000000</v>
      </c>
      <c r="D43" s="168">
        <f>'CONSOLIDADO NECESIDADES 2016'!I41+'CONSOLIDADO NECESIDADES 2016'!I42+'CONSOLIDADO NECESIDADES 2016'!I43+'CONSOLIDADO NECESIDADES 2016'!I44+'CONSOLIDADO NECESIDADES 2016'!I45+'CONSOLIDADO NECESIDADES 2016'!I46+'CONSOLIDADO NECESIDADES 2016'!I47+'CONSOLIDADO NECESIDADES 2016'!I48+'CONSOLIDADO NECESIDADES 2016'!I49+'CONSOLIDADO NECESIDADES 2016'!I50+'CONSOLIDADO NECESIDADES 2016'!I83+'CONSOLIDADO NECESIDADES 2016'!I84+'CONSOLIDADO NECESIDADES 2016'!I85+'CONSOLIDADO NECESIDADES 2016'!I86+'CONSOLIDADO NECESIDADES 2016'!I87+'CONSOLIDADO NECESIDADES 2016'!I88+'CONSOLIDADO NECESIDADES 2016'!I89+'CONSOLIDADO NECESIDADES 2016'!I90+'CONSOLIDADO NECESIDADES 2016'!I91+'CONSOLIDADO NECESIDADES 2016'!I92+'CONSOLIDADO NECESIDADES 2016'!I93+'CONSOLIDADO NECESIDADES 2016'!I94+'CONSOLIDADO NECESIDADES 2016'!I95+'CONSOLIDADO NECESIDADES 2016'!I96+'CONSOLIDADO NECESIDADES 2016'!I97+'CONSOLIDADO NECESIDADES 2016'!I98+'CONSOLIDADO NECESIDADES 2016'!I99+'CONSOLIDADO NECESIDADES 2016'!I100+'CONSOLIDADO NECESIDADES 2016'!I101+'CONSOLIDADO NECESIDADES 2016'!I102+'CONSOLIDADO NECESIDADES 2016'!I103+'CONSOLIDADO NECESIDADES 2016'!I104+'CONSOLIDADO NECESIDADES 2016'!I105+'CONSOLIDADO NECESIDADES 2016'!I106+'CONSOLIDADO NECESIDADES 2016'!I107+'CONSOLIDADO NECESIDADES 2016'!I108+'CONSOLIDADO NECESIDADES 2016'!I109+'CONSOLIDADO NECESIDADES 2016'!I110+'CONSOLIDADO NECESIDADES 2016'!I111</f>
        <v>6921000000</v>
      </c>
      <c r="E43" s="168"/>
      <c r="F43" s="171">
        <f t="shared" si="18"/>
        <v>0</v>
      </c>
      <c r="G43" s="169">
        <f>D43-E43</f>
        <v>6921000000</v>
      </c>
      <c r="H43" s="170"/>
      <c r="I43" s="169">
        <f>C43-E43-H43</f>
        <v>6921000000</v>
      </c>
      <c r="J43" s="171">
        <f t="shared" si="26"/>
        <v>0</v>
      </c>
      <c r="K43" s="172"/>
      <c r="L43" s="173">
        <f>C43-K43</f>
        <v>6921000000</v>
      </c>
      <c r="M43" s="167" t="s">
        <v>139</v>
      </c>
      <c r="N43" s="111"/>
      <c r="O43" s="111"/>
    </row>
    <row r="44" spans="1:18" s="179" customFormat="1" ht="35.25" customHeight="1" thickBot="1" x14ac:dyDescent="0.25">
      <c r="A44" s="174"/>
      <c r="B44" s="175" t="s">
        <v>329</v>
      </c>
      <c r="C44" s="176">
        <f t="shared" ref="C44:L44" si="27">SUM(C10:C43)-(C41+C39+C35+C29+C27+C25+C20+C14+C13+C10)</f>
        <v>13615438700</v>
      </c>
      <c r="D44" s="176">
        <f>SUM(D10:D43)-(D41+D39+D35+D29+D27+D25+D20+D14+D13+D10)</f>
        <v>12582651832</v>
      </c>
      <c r="E44" s="176">
        <f t="shared" si="27"/>
        <v>0</v>
      </c>
      <c r="F44" s="176">
        <f>SUM(F10:F43)-(F41+F39+F35+F29+F27+F25+F20+F14+F13+F10)</f>
        <v>1032786868</v>
      </c>
      <c r="G44" s="176">
        <f t="shared" si="27"/>
        <v>12582651832</v>
      </c>
      <c r="H44" s="176">
        <f t="shared" si="27"/>
        <v>0</v>
      </c>
      <c r="I44" s="176">
        <f t="shared" si="27"/>
        <v>13615438700</v>
      </c>
      <c r="J44" s="176">
        <f t="shared" si="27"/>
        <v>1032786868</v>
      </c>
      <c r="K44" s="176">
        <f>SUM(K10:K43)-(K41+K39+K35+K29+K27+K25+K20+K14+K13+K10)</f>
        <v>0</v>
      </c>
      <c r="L44" s="176">
        <f t="shared" si="27"/>
        <v>13615438700</v>
      </c>
      <c r="M44" s="176"/>
      <c r="N44" s="177"/>
      <c r="O44"/>
      <c r="P44" s="178"/>
      <c r="Q44"/>
      <c r="R44"/>
    </row>
    <row r="45" spans="1:18" ht="11.25" customHeight="1" x14ac:dyDescent="0.2">
      <c r="A45" s="180"/>
      <c r="B45" s="86"/>
      <c r="C45" s="181"/>
      <c r="D45" s="86"/>
      <c r="E45" s="86"/>
      <c r="F45" s="86"/>
      <c r="G45" s="182"/>
      <c r="H45" s="86"/>
      <c r="I45" s="86"/>
      <c r="J45" s="86"/>
      <c r="K45" s="86"/>
      <c r="L45" s="87"/>
      <c r="M45" s="87"/>
      <c r="P45" s="178"/>
    </row>
    <row r="46" spans="1:18" ht="25.5" x14ac:dyDescent="0.2">
      <c r="A46" s="183"/>
      <c r="B46" s="184"/>
      <c r="C46" s="185" t="s">
        <v>330</v>
      </c>
      <c r="D46" s="186">
        <f>D44</f>
        <v>12582651832</v>
      </c>
      <c r="E46" s="187"/>
      <c r="F46" s="187"/>
      <c r="G46" s="188"/>
      <c r="H46" s="187"/>
      <c r="I46" s="187"/>
      <c r="J46" s="188"/>
      <c r="K46" s="187"/>
      <c r="L46" s="189"/>
      <c r="M46" s="203"/>
      <c r="N46" s="190"/>
      <c r="P46" s="178"/>
    </row>
    <row r="47" spans="1:18" x14ac:dyDescent="0.2">
      <c r="A47" s="183"/>
      <c r="B47" s="184"/>
      <c r="C47" s="191" t="s">
        <v>331</v>
      </c>
      <c r="D47" s="191">
        <f>D46-D48</f>
        <v>4471651832</v>
      </c>
      <c r="E47" s="187"/>
      <c r="F47" s="187"/>
      <c r="G47" s="187"/>
      <c r="H47" s="187"/>
      <c r="I47" s="187"/>
      <c r="J47" s="188"/>
      <c r="K47" s="187"/>
      <c r="L47" s="189"/>
      <c r="M47" s="203"/>
    </row>
    <row r="48" spans="1:18" ht="13.5" thickBot="1" x14ac:dyDescent="0.25">
      <c r="A48" s="192"/>
      <c r="B48" s="193"/>
      <c r="C48" s="194" t="s">
        <v>327</v>
      </c>
      <c r="D48" s="194">
        <f>C41</f>
        <v>8111000000</v>
      </c>
      <c r="E48" s="195"/>
      <c r="F48" s="195"/>
      <c r="G48" s="195"/>
      <c r="H48" s="195"/>
      <c r="I48" s="195"/>
      <c r="J48" s="195"/>
      <c r="K48" s="195"/>
      <c r="L48" s="196"/>
      <c r="M48" s="227"/>
      <c r="O48" s="197"/>
    </row>
    <row r="49" spans="1:15" s="90" customFormat="1" ht="16.5" customHeight="1" x14ac:dyDescent="0.2">
      <c r="A49" s="198"/>
      <c r="B49" s="199"/>
      <c r="C49" s="199"/>
      <c r="D49" s="181"/>
      <c r="E49" s="181"/>
      <c r="F49" s="181"/>
      <c r="G49" s="181"/>
      <c r="H49" s="181"/>
      <c r="I49" s="181"/>
      <c r="J49" s="181"/>
      <c r="K49" s="200"/>
      <c r="L49" s="201"/>
      <c r="M49" s="228"/>
      <c r="O49" s="197"/>
    </row>
    <row r="50" spans="1:15" x14ac:dyDescent="0.2">
      <c r="A50" s="183" t="s">
        <v>332</v>
      </c>
      <c r="B50" s="90"/>
      <c r="C50" s="90"/>
      <c r="D50" s="90"/>
      <c r="E50" s="90"/>
      <c r="F50" s="90"/>
      <c r="G50" s="90"/>
      <c r="H50" s="202"/>
      <c r="I50" s="90"/>
      <c r="J50" s="90"/>
      <c r="K50" s="90"/>
      <c r="L50" s="203"/>
      <c r="M50" s="203"/>
      <c r="O50" s="197"/>
    </row>
    <row r="51" spans="1:15" x14ac:dyDescent="0.2">
      <c r="A51" s="204" t="s">
        <v>333</v>
      </c>
      <c r="B51" s="90"/>
      <c r="C51" s="90"/>
      <c r="D51" s="90"/>
      <c r="E51" s="90"/>
      <c r="F51" s="90"/>
      <c r="G51" s="90"/>
      <c r="H51" s="90"/>
      <c r="I51" s="90"/>
      <c r="J51" s="90"/>
      <c r="K51" s="90"/>
      <c r="L51" s="203"/>
      <c r="M51" s="203"/>
    </row>
    <row r="52" spans="1:15" s="88" customFormat="1" x14ac:dyDescent="0.2">
      <c r="A52" s="292" t="s">
        <v>334</v>
      </c>
      <c r="B52" s="293"/>
      <c r="C52" s="293"/>
      <c r="D52" s="293"/>
      <c r="E52" s="293"/>
      <c r="F52" s="293"/>
      <c r="G52" s="293"/>
      <c r="H52" s="293"/>
      <c r="I52" s="293"/>
      <c r="J52" s="293"/>
      <c r="K52" s="293"/>
      <c r="L52" s="294"/>
      <c r="M52" s="229"/>
    </row>
    <row r="53" spans="1:15" x14ac:dyDescent="0.2">
      <c r="A53" s="230"/>
      <c r="B53" s="231"/>
      <c r="C53" s="231"/>
      <c r="D53" s="231"/>
      <c r="E53" s="231"/>
      <c r="F53" s="231"/>
      <c r="G53" s="231"/>
      <c r="H53" s="231"/>
      <c r="I53" s="231"/>
      <c r="J53" s="231"/>
      <c r="K53" s="231"/>
      <c r="L53" s="232"/>
      <c r="M53" s="232"/>
      <c r="N53" s="197"/>
    </row>
    <row r="54" spans="1:15" ht="13.5" thickBot="1" x14ac:dyDescent="0.25">
      <c r="A54" s="205"/>
      <c r="B54" s="206"/>
      <c r="C54" s="207"/>
      <c r="D54" s="206"/>
      <c r="E54" s="206"/>
      <c r="F54" s="206"/>
      <c r="G54" s="206"/>
      <c r="H54" s="206"/>
      <c r="I54" s="206"/>
      <c r="J54" s="206"/>
      <c r="K54" s="206"/>
      <c r="L54" s="208"/>
      <c r="M54" s="208"/>
      <c r="N54" s="197"/>
    </row>
    <row r="55" spans="1:15" x14ac:dyDescent="0.2">
      <c r="A55" s="198"/>
      <c r="B55" s="86"/>
      <c r="C55" s="86"/>
      <c r="D55" s="86"/>
      <c r="E55" s="86"/>
      <c r="F55" s="86"/>
      <c r="G55" s="86"/>
      <c r="H55" s="86"/>
      <c r="I55" s="86"/>
      <c r="J55" s="86"/>
      <c r="K55" s="86"/>
      <c r="L55" s="86"/>
      <c r="M55" s="87"/>
    </row>
    <row r="56" spans="1:15" x14ac:dyDescent="0.2">
      <c r="A56" s="245" t="s">
        <v>335</v>
      </c>
      <c r="B56" s="209"/>
      <c r="C56" s="90"/>
      <c r="D56" s="90"/>
      <c r="E56" s="90"/>
      <c r="F56" s="90"/>
      <c r="G56" s="90"/>
      <c r="H56" s="90"/>
      <c r="I56" s="90"/>
      <c r="J56" s="90"/>
      <c r="K56" s="90"/>
      <c r="L56" s="90"/>
      <c r="M56" s="203"/>
    </row>
    <row r="57" spans="1:15" ht="15.75" thickBot="1" x14ac:dyDescent="0.25">
      <c r="A57" s="246"/>
      <c r="B57" s="247"/>
      <c r="C57" s="248"/>
      <c r="D57" s="247"/>
      <c r="E57" s="247"/>
      <c r="F57" s="247"/>
      <c r="G57" s="247"/>
      <c r="H57" s="247"/>
      <c r="I57" s="247"/>
      <c r="J57" s="247"/>
      <c r="K57" s="247"/>
      <c r="L57" s="247"/>
      <c r="M57" s="244"/>
    </row>
    <row r="59" spans="1:15" x14ac:dyDescent="0.2">
      <c r="C59" s="210"/>
    </row>
  </sheetData>
  <mergeCells count="9">
    <mergeCell ref="B1:D1"/>
    <mergeCell ref="B2:D2"/>
    <mergeCell ref="B3:D3"/>
    <mergeCell ref="B4:D4"/>
    <mergeCell ref="A52:L52"/>
    <mergeCell ref="F3:M3"/>
    <mergeCell ref="F2:M2"/>
    <mergeCell ref="F4:M4"/>
    <mergeCell ref="F5:M5"/>
  </mergeCells>
  <pageMargins left="0.7" right="0.7" top="0.75" bottom="0.75" header="0.3" footer="0.3"/>
  <pageSetup scale="55"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E112"/>
  <sheetViews>
    <sheetView showGridLines="0" view="pageBreakPreview" zoomScale="70" zoomScaleNormal="85" zoomScaleSheetLayoutView="70" workbookViewId="0">
      <pane xSplit="1" ySplit="6" topLeftCell="B110" activePane="bottomRight" state="frozen"/>
      <selection pane="topRight" activeCell="B1" sqref="B1"/>
      <selection pane="bottomLeft" activeCell="A7" sqref="A7"/>
      <selection pane="bottomRight" activeCell="D111" sqref="D111"/>
    </sheetView>
  </sheetViews>
  <sheetFormatPr baseColWidth="10" defaultColWidth="9.140625" defaultRowHeight="12.75" x14ac:dyDescent="0.2"/>
  <cols>
    <col min="1" max="1" width="6.42578125" style="36" customWidth="1"/>
    <col min="2" max="2" width="22.7109375" customWidth="1"/>
    <col min="3" max="3" width="20" style="36" customWidth="1"/>
    <col min="4" max="4" width="19.140625" bestFit="1" customWidth="1"/>
    <col min="5" max="5" width="19.140625" style="36" customWidth="1"/>
    <col min="6" max="6" width="20" style="82" customWidth="1"/>
    <col min="7" max="8" width="18.7109375" style="6" customWidth="1"/>
    <col min="9" max="9" width="19" style="258" customWidth="1"/>
    <col min="10" max="10" width="22.140625" style="258" customWidth="1"/>
    <col min="11" max="11" width="21.140625" style="259" customWidth="1"/>
    <col min="12" max="12" width="16.7109375" style="259" customWidth="1"/>
    <col min="13" max="13" width="14.140625" customWidth="1"/>
    <col min="14" max="14" width="17.85546875" style="259" customWidth="1"/>
    <col min="15" max="15" width="16" customWidth="1"/>
    <col min="16" max="16" width="31.28515625" customWidth="1"/>
    <col min="17" max="17" width="32.42578125" customWidth="1"/>
    <col min="18" max="256" width="11.42578125" customWidth="1"/>
  </cols>
  <sheetData>
    <row r="1" spans="1:239" ht="22.5" customHeight="1" x14ac:dyDescent="0.2">
      <c r="A1" s="241"/>
      <c r="B1" s="87"/>
      <c r="C1" s="303" t="s">
        <v>402</v>
      </c>
      <c r="D1" s="304"/>
      <c r="E1" s="304"/>
      <c r="F1" s="304"/>
      <c r="G1" s="304"/>
      <c r="H1" s="304"/>
      <c r="I1" s="304"/>
      <c r="J1" s="304"/>
      <c r="K1" s="304"/>
      <c r="L1" s="304"/>
      <c r="M1" s="304"/>
      <c r="N1" s="304"/>
      <c r="O1" s="304"/>
      <c r="P1" s="304"/>
      <c r="Q1" s="305"/>
    </row>
    <row r="2" spans="1:239" ht="18" customHeight="1" x14ac:dyDescent="0.2">
      <c r="A2" s="242"/>
      <c r="B2" s="203"/>
      <c r="C2" s="306"/>
      <c r="D2" s="307"/>
      <c r="E2" s="307"/>
      <c r="F2" s="307"/>
      <c r="G2" s="307"/>
      <c r="H2" s="307"/>
      <c r="I2" s="307"/>
      <c r="J2" s="307"/>
      <c r="K2" s="307"/>
      <c r="L2" s="307"/>
      <c r="M2" s="307"/>
      <c r="N2" s="307"/>
      <c r="O2" s="307"/>
      <c r="P2" s="307"/>
      <c r="Q2" s="308"/>
    </row>
    <row r="3" spans="1:239" ht="23.25" customHeight="1" x14ac:dyDescent="0.2">
      <c r="A3" s="242"/>
      <c r="B3" s="203"/>
      <c r="C3" s="306"/>
      <c r="D3" s="307"/>
      <c r="E3" s="307"/>
      <c r="F3" s="307"/>
      <c r="G3" s="307"/>
      <c r="H3" s="307"/>
      <c r="I3" s="307"/>
      <c r="J3" s="307"/>
      <c r="K3" s="307"/>
      <c r="L3" s="307"/>
      <c r="M3" s="307"/>
      <c r="N3" s="307"/>
      <c r="O3" s="307"/>
      <c r="P3" s="307"/>
      <c r="Q3" s="308"/>
    </row>
    <row r="4" spans="1:239" ht="24.75" customHeight="1" x14ac:dyDescent="0.2">
      <c r="A4" s="242"/>
      <c r="B4" s="203"/>
      <c r="C4" s="306"/>
      <c r="D4" s="307"/>
      <c r="E4" s="307"/>
      <c r="F4" s="307"/>
      <c r="G4" s="307"/>
      <c r="H4" s="307"/>
      <c r="I4" s="307"/>
      <c r="J4" s="307"/>
      <c r="K4" s="307"/>
      <c r="L4" s="307"/>
      <c r="M4" s="307"/>
      <c r="N4" s="307"/>
      <c r="O4" s="307"/>
      <c r="P4" s="307"/>
      <c r="Q4" s="308"/>
    </row>
    <row r="5" spans="1:239" ht="16.5" customHeight="1" thickBot="1" x14ac:dyDescent="0.3">
      <c r="A5" s="243"/>
      <c r="B5" s="244"/>
      <c r="C5" s="300" t="s">
        <v>403</v>
      </c>
      <c r="D5" s="301"/>
      <c r="E5" s="301"/>
      <c r="F5" s="301"/>
      <c r="G5" s="301"/>
      <c r="H5" s="301"/>
      <c r="I5" s="301"/>
      <c r="J5" s="301"/>
      <c r="K5" s="301"/>
      <c r="L5" s="301"/>
      <c r="M5" s="301"/>
      <c r="N5" s="301"/>
      <c r="O5" s="301"/>
      <c r="P5" s="301"/>
      <c r="Q5" s="302"/>
    </row>
    <row r="6" spans="1:239" ht="80.25" customHeight="1" x14ac:dyDescent="0.25">
      <c r="A6" s="35" t="s">
        <v>203</v>
      </c>
      <c r="B6" s="2" t="s">
        <v>33</v>
      </c>
      <c r="C6" s="2" t="s">
        <v>3</v>
      </c>
      <c r="D6" s="2" t="s">
        <v>4</v>
      </c>
      <c r="E6" s="2" t="s">
        <v>5</v>
      </c>
      <c r="F6" s="2" t="s">
        <v>6</v>
      </c>
      <c r="G6" s="3" t="s">
        <v>7</v>
      </c>
      <c r="H6" s="3" t="s">
        <v>8</v>
      </c>
      <c r="I6" s="252" t="s">
        <v>9</v>
      </c>
      <c r="J6" s="253" t="s">
        <v>10</v>
      </c>
      <c r="K6" s="4" t="s">
        <v>11</v>
      </c>
      <c r="L6" s="4" t="s">
        <v>12</v>
      </c>
      <c r="M6" s="7" t="s">
        <v>13</v>
      </c>
      <c r="N6" s="4" t="s">
        <v>14</v>
      </c>
      <c r="O6" s="4" t="s">
        <v>15</v>
      </c>
      <c r="P6" s="5" t="s">
        <v>16</v>
      </c>
      <c r="Q6" s="5" t="s">
        <v>17</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row>
    <row r="7" spans="1:239" s="12" customFormat="1" ht="191.25" x14ac:dyDescent="0.2">
      <c r="A7" s="60">
        <v>1</v>
      </c>
      <c r="B7" s="49" t="s">
        <v>2</v>
      </c>
      <c r="C7" s="61" t="s">
        <v>18</v>
      </c>
      <c r="D7" s="62" t="s">
        <v>290</v>
      </c>
      <c r="E7" s="63" t="s">
        <v>19</v>
      </c>
      <c r="F7" s="64" t="s">
        <v>20</v>
      </c>
      <c r="G7" s="44" t="s">
        <v>296</v>
      </c>
      <c r="H7" s="33" t="s">
        <v>21</v>
      </c>
      <c r="I7" s="68">
        <v>100000000</v>
      </c>
      <c r="J7" s="17">
        <v>42357</v>
      </c>
      <c r="K7" s="70">
        <v>42441</v>
      </c>
      <c r="L7" s="70">
        <v>42446</v>
      </c>
      <c r="M7" s="18">
        <v>365</v>
      </c>
      <c r="N7" s="70">
        <v>42811</v>
      </c>
      <c r="O7" s="10" t="s">
        <v>22</v>
      </c>
      <c r="P7" s="65" t="s">
        <v>23</v>
      </c>
      <c r="Q7" s="33" t="s">
        <v>24</v>
      </c>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row>
    <row r="8" spans="1:239" s="12" customFormat="1" ht="199.5" customHeight="1" x14ac:dyDescent="0.2">
      <c r="A8" s="60">
        <v>2</v>
      </c>
      <c r="B8" s="49" t="s">
        <v>2</v>
      </c>
      <c r="C8" s="38" t="s">
        <v>25</v>
      </c>
      <c r="D8" s="33" t="s">
        <v>26</v>
      </c>
      <c r="E8" s="66" t="s">
        <v>27</v>
      </c>
      <c r="F8" s="44" t="s">
        <v>28</v>
      </c>
      <c r="G8" s="10" t="s">
        <v>29</v>
      </c>
      <c r="H8" s="33" t="s">
        <v>30</v>
      </c>
      <c r="I8" s="22">
        <v>80000000</v>
      </c>
      <c r="J8" s="17">
        <v>42373</v>
      </c>
      <c r="K8" s="70">
        <v>42454</v>
      </c>
      <c r="L8" s="70">
        <v>42459</v>
      </c>
      <c r="M8" s="9">
        <v>240</v>
      </c>
      <c r="N8" s="70">
        <v>42699</v>
      </c>
      <c r="O8" s="67" t="s">
        <v>31</v>
      </c>
      <c r="P8" s="33" t="s">
        <v>288</v>
      </c>
      <c r="Q8" s="33" t="s">
        <v>32</v>
      </c>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row>
    <row r="9" spans="1:239" s="12" customFormat="1" ht="114.75" x14ac:dyDescent="0.2">
      <c r="A9" s="60">
        <v>3</v>
      </c>
      <c r="B9" s="49" t="s">
        <v>122</v>
      </c>
      <c r="C9" s="61">
        <v>31201</v>
      </c>
      <c r="D9" s="62" t="s">
        <v>178</v>
      </c>
      <c r="E9" s="63">
        <v>3120101</v>
      </c>
      <c r="F9" s="64" t="s">
        <v>313</v>
      </c>
      <c r="G9" s="44" t="s">
        <v>29</v>
      </c>
      <c r="H9" s="33" t="s">
        <v>21</v>
      </c>
      <c r="I9" s="68">
        <v>95000000</v>
      </c>
      <c r="J9" s="17">
        <v>42422</v>
      </c>
      <c r="K9" s="70">
        <v>42480</v>
      </c>
      <c r="L9" s="70">
        <v>42488</v>
      </c>
      <c r="M9" s="18">
        <v>240</v>
      </c>
      <c r="N9" s="70">
        <v>42732</v>
      </c>
      <c r="O9" s="10" t="s">
        <v>34</v>
      </c>
      <c r="P9" s="65" t="s">
        <v>35</v>
      </c>
      <c r="Q9" s="33" t="s">
        <v>36</v>
      </c>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row>
    <row r="10" spans="1:239" s="12" customFormat="1" ht="76.5" x14ac:dyDescent="0.2">
      <c r="A10" s="60">
        <v>4</v>
      </c>
      <c r="B10" s="49" t="s">
        <v>122</v>
      </c>
      <c r="C10" s="61" t="s">
        <v>18</v>
      </c>
      <c r="D10" s="62" t="s">
        <v>290</v>
      </c>
      <c r="E10" s="63">
        <v>3120210</v>
      </c>
      <c r="F10" s="64" t="s">
        <v>37</v>
      </c>
      <c r="G10" s="44" t="s">
        <v>38</v>
      </c>
      <c r="H10" s="33" t="s">
        <v>39</v>
      </c>
      <c r="I10" s="68">
        <v>36400000</v>
      </c>
      <c r="J10" s="17">
        <v>42489</v>
      </c>
      <c r="K10" s="70">
        <v>42492</v>
      </c>
      <c r="L10" s="70">
        <v>42491</v>
      </c>
      <c r="M10" s="18">
        <v>180</v>
      </c>
      <c r="N10" s="70">
        <v>42675</v>
      </c>
      <c r="O10" s="10" t="s">
        <v>40</v>
      </c>
      <c r="P10" s="65" t="s">
        <v>41</v>
      </c>
      <c r="Q10" s="33" t="s">
        <v>42</v>
      </c>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row>
    <row r="11" spans="1:239" s="12" customFormat="1" ht="136.5" customHeight="1" x14ac:dyDescent="0.2">
      <c r="A11" s="60">
        <v>5</v>
      </c>
      <c r="B11" s="49" t="s">
        <v>122</v>
      </c>
      <c r="C11" s="61" t="s">
        <v>18</v>
      </c>
      <c r="D11" s="62" t="s">
        <v>290</v>
      </c>
      <c r="E11" s="63">
        <v>3120210</v>
      </c>
      <c r="F11" s="64" t="s">
        <v>37</v>
      </c>
      <c r="G11" s="44" t="s">
        <v>38</v>
      </c>
      <c r="H11" s="33" t="s">
        <v>39</v>
      </c>
      <c r="I11" s="68">
        <v>18700000</v>
      </c>
      <c r="J11" s="17">
        <v>42480</v>
      </c>
      <c r="K11" s="70">
        <v>42503</v>
      </c>
      <c r="L11" s="70">
        <v>42541</v>
      </c>
      <c r="M11" s="18">
        <v>30</v>
      </c>
      <c r="N11" s="70">
        <v>42572</v>
      </c>
      <c r="O11" s="10" t="s">
        <v>43</v>
      </c>
      <c r="P11" s="65" t="s">
        <v>44</v>
      </c>
      <c r="Q11" s="33" t="s">
        <v>45</v>
      </c>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row>
    <row r="12" spans="1:239" s="12" customFormat="1" ht="115.5" customHeight="1" x14ac:dyDescent="0.2">
      <c r="A12" s="60">
        <v>6</v>
      </c>
      <c r="B12" s="49" t="s">
        <v>122</v>
      </c>
      <c r="C12" s="61" t="s">
        <v>18</v>
      </c>
      <c r="D12" s="62" t="s">
        <v>290</v>
      </c>
      <c r="E12" s="63">
        <v>3120210</v>
      </c>
      <c r="F12" s="64" t="s">
        <v>37</v>
      </c>
      <c r="G12" s="44" t="s">
        <v>296</v>
      </c>
      <c r="H12" s="33" t="s">
        <v>39</v>
      </c>
      <c r="I12" s="68">
        <v>70000000</v>
      </c>
      <c r="J12" s="17">
        <v>42449</v>
      </c>
      <c r="K12" s="70" t="s">
        <v>289</v>
      </c>
      <c r="L12" s="70">
        <v>42461</v>
      </c>
      <c r="M12" s="18">
        <v>270</v>
      </c>
      <c r="N12" s="70">
        <v>42705</v>
      </c>
      <c r="O12" s="10" t="s">
        <v>46</v>
      </c>
      <c r="P12" s="65" t="s">
        <v>47</v>
      </c>
      <c r="Q12" s="33" t="s">
        <v>48</v>
      </c>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row>
    <row r="13" spans="1:239" s="12" customFormat="1" ht="100.5" customHeight="1" x14ac:dyDescent="0.2">
      <c r="A13" s="60">
        <v>7</v>
      </c>
      <c r="B13" s="49" t="s">
        <v>122</v>
      </c>
      <c r="C13" s="61" t="s">
        <v>18</v>
      </c>
      <c r="D13" s="62" t="s">
        <v>290</v>
      </c>
      <c r="E13" s="63">
        <v>3120210</v>
      </c>
      <c r="F13" s="64" t="s">
        <v>37</v>
      </c>
      <c r="G13" s="44" t="s">
        <v>38</v>
      </c>
      <c r="H13" s="33" t="s">
        <v>39</v>
      </c>
      <c r="I13" s="68">
        <v>9350000</v>
      </c>
      <c r="J13" s="17">
        <v>42449</v>
      </c>
      <c r="K13" s="70">
        <v>42461</v>
      </c>
      <c r="L13" s="70">
        <v>42461</v>
      </c>
      <c r="M13" s="18">
        <v>270</v>
      </c>
      <c r="N13" s="70">
        <v>42705</v>
      </c>
      <c r="O13" s="10" t="s">
        <v>49</v>
      </c>
      <c r="P13" s="65" t="s">
        <v>50</v>
      </c>
      <c r="Q13" s="33" t="s">
        <v>51</v>
      </c>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row>
    <row r="14" spans="1:239" s="12" customFormat="1" ht="105.75" customHeight="1" x14ac:dyDescent="0.2">
      <c r="A14" s="60">
        <v>8</v>
      </c>
      <c r="B14" s="49" t="s">
        <v>122</v>
      </c>
      <c r="C14" s="61" t="s">
        <v>18</v>
      </c>
      <c r="D14" s="62" t="s">
        <v>290</v>
      </c>
      <c r="E14" s="63">
        <v>3120210</v>
      </c>
      <c r="F14" s="64" t="s">
        <v>37</v>
      </c>
      <c r="G14" s="44" t="s">
        <v>38</v>
      </c>
      <c r="H14" s="33" t="s">
        <v>39</v>
      </c>
      <c r="I14" s="68">
        <v>9350000</v>
      </c>
      <c r="J14" s="17">
        <v>42449</v>
      </c>
      <c r="K14" s="70">
        <v>42461</v>
      </c>
      <c r="L14" s="70">
        <v>42461</v>
      </c>
      <c r="M14" s="18">
        <v>270</v>
      </c>
      <c r="N14" s="70">
        <v>42705</v>
      </c>
      <c r="O14" s="10" t="s">
        <v>52</v>
      </c>
      <c r="P14" s="65" t="s">
        <v>53</v>
      </c>
      <c r="Q14" s="33" t="s">
        <v>54</v>
      </c>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row>
    <row r="15" spans="1:239" s="12" customFormat="1" ht="63.75" x14ac:dyDescent="0.2">
      <c r="A15" s="60">
        <v>9</v>
      </c>
      <c r="B15" s="49" t="s">
        <v>122</v>
      </c>
      <c r="C15" s="61" t="s">
        <v>18</v>
      </c>
      <c r="D15" s="62" t="s">
        <v>290</v>
      </c>
      <c r="E15" s="63">
        <v>3120210</v>
      </c>
      <c r="F15" s="64" t="s">
        <v>37</v>
      </c>
      <c r="G15" s="44" t="s">
        <v>38</v>
      </c>
      <c r="H15" s="33" t="s">
        <v>39</v>
      </c>
      <c r="I15" s="68">
        <v>40000000</v>
      </c>
      <c r="J15" s="17">
        <v>42536</v>
      </c>
      <c r="K15" s="70">
        <v>42618</v>
      </c>
      <c r="L15" s="70">
        <v>42618</v>
      </c>
      <c r="M15" s="18">
        <v>8</v>
      </c>
      <c r="N15" s="70">
        <v>42626</v>
      </c>
      <c r="O15" s="10" t="s">
        <v>55</v>
      </c>
      <c r="P15" s="65" t="s">
        <v>56</v>
      </c>
      <c r="Q15" s="33" t="s">
        <v>57</v>
      </c>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row>
    <row r="16" spans="1:239" s="12" customFormat="1" ht="89.25" x14ac:dyDescent="0.2">
      <c r="A16" s="60">
        <v>10</v>
      </c>
      <c r="B16" s="49" t="s">
        <v>122</v>
      </c>
      <c r="C16" s="61" t="s">
        <v>18</v>
      </c>
      <c r="D16" s="62" t="s">
        <v>290</v>
      </c>
      <c r="E16" s="63">
        <v>3120210</v>
      </c>
      <c r="F16" s="64" t="s">
        <v>37</v>
      </c>
      <c r="G16" s="44" t="s">
        <v>38</v>
      </c>
      <c r="H16" s="33" t="s">
        <v>39</v>
      </c>
      <c r="I16" s="68">
        <v>15600000</v>
      </c>
      <c r="J16" s="17">
        <v>42522</v>
      </c>
      <c r="K16" s="70">
        <v>42522</v>
      </c>
      <c r="L16" s="70">
        <v>42522</v>
      </c>
      <c r="M16" s="18">
        <v>120</v>
      </c>
      <c r="N16" s="70">
        <v>42644</v>
      </c>
      <c r="O16" s="10" t="s">
        <v>58</v>
      </c>
      <c r="P16" s="65" t="s">
        <v>59</v>
      </c>
      <c r="Q16" s="33" t="s">
        <v>60</v>
      </c>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row>
    <row r="17" spans="1:239" s="12" customFormat="1" ht="76.5" x14ac:dyDescent="0.2">
      <c r="A17" s="60">
        <v>11</v>
      </c>
      <c r="B17" s="49" t="s">
        <v>122</v>
      </c>
      <c r="C17" s="61" t="s">
        <v>18</v>
      </c>
      <c r="D17" s="62" t="s">
        <v>290</v>
      </c>
      <c r="E17" s="63">
        <v>3120210</v>
      </c>
      <c r="F17" s="64" t="s">
        <v>37</v>
      </c>
      <c r="G17" s="44" t="s">
        <v>296</v>
      </c>
      <c r="H17" s="33" t="s">
        <v>39</v>
      </c>
      <c r="I17" s="68">
        <v>154000000</v>
      </c>
      <c r="J17" s="17">
        <v>42439</v>
      </c>
      <c r="K17" s="70">
        <v>42485</v>
      </c>
      <c r="L17" s="70">
        <v>42485</v>
      </c>
      <c r="M17" s="18">
        <v>270</v>
      </c>
      <c r="N17" s="70">
        <v>42719</v>
      </c>
      <c r="O17" s="10" t="s">
        <v>61</v>
      </c>
      <c r="P17" s="65" t="s">
        <v>62</v>
      </c>
      <c r="Q17" s="33" t="s">
        <v>63</v>
      </c>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row>
    <row r="18" spans="1:239" s="12" customFormat="1" ht="178.5" x14ac:dyDescent="0.2">
      <c r="A18" s="60">
        <v>12</v>
      </c>
      <c r="B18" s="49" t="s">
        <v>122</v>
      </c>
      <c r="C18" s="61" t="s">
        <v>18</v>
      </c>
      <c r="D18" s="62" t="s">
        <v>290</v>
      </c>
      <c r="E18" s="63">
        <v>3120210</v>
      </c>
      <c r="F18" s="64" t="s">
        <v>37</v>
      </c>
      <c r="G18" s="44" t="s">
        <v>296</v>
      </c>
      <c r="H18" s="33" t="s">
        <v>30</v>
      </c>
      <c r="I18" s="68">
        <v>60000000</v>
      </c>
      <c r="J18" s="17">
        <v>42602</v>
      </c>
      <c r="K18" s="70">
        <v>42668</v>
      </c>
      <c r="L18" s="70">
        <v>42668</v>
      </c>
      <c r="M18" s="18">
        <v>30</v>
      </c>
      <c r="N18" s="70">
        <v>42699</v>
      </c>
      <c r="O18" s="10" t="s">
        <v>64</v>
      </c>
      <c r="P18" s="65" t="s">
        <v>65</v>
      </c>
      <c r="Q18" s="33" t="s">
        <v>66</v>
      </c>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row>
    <row r="19" spans="1:239" s="12" customFormat="1" ht="153" x14ac:dyDescent="0.2">
      <c r="A19" s="60">
        <v>13</v>
      </c>
      <c r="B19" s="49" t="s">
        <v>122</v>
      </c>
      <c r="C19" s="61" t="s">
        <v>18</v>
      </c>
      <c r="D19" s="62" t="s">
        <v>290</v>
      </c>
      <c r="E19" s="63">
        <v>3120210</v>
      </c>
      <c r="F19" s="64" t="s">
        <v>37</v>
      </c>
      <c r="G19" s="44" t="s">
        <v>296</v>
      </c>
      <c r="H19" s="33" t="s">
        <v>67</v>
      </c>
      <c r="I19" s="68">
        <v>34600000</v>
      </c>
      <c r="J19" s="17">
        <v>42602</v>
      </c>
      <c r="K19" s="70">
        <v>42668</v>
      </c>
      <c r="L19" s="70">
        <v>42668</v>
      </c>
      <c r="M19" s="18">
        <v>30</v>
      </c>
      <c r="N19" s="70">
        <v>42699</v>
      </c>
      <c r="O19" s="10" t="s">
        <v>68</v>
      </c>
      <c r="P19" s="65" t="s">
        <v>69</v>
      </c>
      <c r="Q19" s="33" t="s">
        <v>70</v>
      </c>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row>
    <row r="20" spans="1:239" s="12" customFormat="1" ht="89.25" x14ac:dyDescent="0.2">
      <c r="A20" s="60">
        <v>14</v>
      </c>
      <c r="B20" s="49" t="s">
        <v>122</v>
      </c>
      <c r="C20" s="61" t="s">
        <v>18</v>
      </c>
      <c r="D20" s="62" t="s">
        <v>290</v>
      </c>
      <c r="E20" s="63">
        <v>3120210</v>
      </c>
      <c r="F20" s="64" t="s">
        <v>37</v>
      </c>
      <c r="G20" s="44" t="s">
        <v>296</v>
      </c>
      <c r="H20" s="33" t="s">
        <v>71</v>
      </c>
      <c r="I20" s="68">
        <v>96000000</v>
      </c>
      <c r="J20" s="17">
        <v>42607</v>
      </c>
      <c r="K20" s="70">
        <v>42693</v>
      </c>
      <c r="L20" s="70">
        <v>42715</v>
      </c>
      <c r="M20" s="18">
        <v>3</v>
      </c>
      <c r="N20" s="70">
        <v>42718</v>
      </c>
      <c r="O20" s="10" t="s">
        <v>72</v>
      </c>
      <c r="P20" s="65" t="s">
        <v>73</v>
      </c>
      <c r="Q20" s="33" t="s">
        <v>74</v>
      </c>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row>
    <row r="21" spans="1:239" s="12" customFormat="1" ht="133.5" customHeight="1" x14ac:dyDescent="0.2">
      <c r="A21" s="60">
        <v>15</v>
      </c>
      <c r="B21" s="49" t="s">
        <v>122</v>
      </c>
      <c r="C21" s="61" t="s">
        <v>18</v>
      </c>
      <c r="D21" s="62" t="s">
        <v>290</v>
      </c>
      <c r="E21" s="63">
        <v>3120210</v>
      </c>
      <c r="F21" s="64" t="s">
        <v>37</v>
      </c>
      <c r="G21" s="44" t="s">
        <v>296</v>
      </c>
      <c r="H21" s="33" t="s">
        <v>39</v>
      </c>
      <c r="I21" s="68">
        <v>60000000</v>
      </c>
      <c r="J21" s="17">
        <v>42573</v>
      </c>
      <c r="K21" s="70">
        <v>42658</v>
      </c>
      <c r="L21" s="70">
        <v>42658</v>
      </c>
      <c r="M21" s="18">
        <v>10</v>
      </c>
      <c r="N21" s="70">
        <v>42668</v>
      </c>
      <c r="O21" s="10" t="s">
        <v>75</v>
      </c>
      <c r="P21" s="65" t="s">
        <v>76</v>
      </c>
      <c r="Q21" s="33" t="s">
        <v>77</v>
      </c>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row>
    <row r="22" spans="1:239" s="12" customFormat="1" ht="114.75" x14ac:dyDescent="0.2">
      <c r="A22" s="60">
        <v>16</v>
      </c>
      <c r="B22" s="49" t="s">
        <v>122</v>
      </c>
      <c r="C22" s="61" t="s">
        <v>18</v>
      </c>
      <c r="D22" s="62" t="s">
        <v>290</v>
      </c>
      <c r="E22" s="63">
        <v>3120210</v>
      </c>
      <c r="F22" s="64" t="s">
        <v>37</v>
      </c>
      <c r="G22" s="44" t="s">
        <v>38</v>
      </c>
      <c r="H22" s="33" t="s">
        <v>67</v>
      </c>
      <c r="I22" s="68">
        <v>10000000</v>
      </c>
      <c r="J22" s="17">
        <v>42573</v>
      </c>
      <c r="K22" s="70">
        <v>42658</v>
      </c>
      <c r="L22" s="70">
        <v>42658</v>
      </c>
      <c r="M22" s="18">
        <v>10</v>
      </c>
      <c r="N22" s="70">
        <v>42668</v>
      </c>
      <c r="O22" s="10" t="s">
        <v>78</v>
      </c>
      <c r="P22" s="65" t="s">
        <v>79</v>
      </c>
      <c r="Q22" s="33" t="s">
        <v>80</v>
      </c>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row>
    <row r="23" spans="1:239" s="12" customFormat="1" ht="105" customHeight="1" x14ac:dyDescent="0.2">
      <c r="A23" s="60">
        <v>17</v>
      </c>
      <c r="B23" s="49" t="s">
        <v>122</v>
      </c>
      <c r="C23" s="61" t="s">
        <v>18</v>
      </c>
      <c r="D23" s="62" t="s">
        <v>290</v>
      </c>
      <c r="E23" s="63">
        <v>3120212</v>
      </c>
      <c r="F23" s="64" t="s">
        <v>81</v>
      </c>
      <c r="G23" s="44" t="s">
        <v>38</v>
      </c>
      <c r="H23" s="33" t="s">
        <v>82</v>
      </c>
      <c r="I23" s="68">
        <v>12697360</v>
      </c>
      <c r="J23" s="17">
        <v>42597</v>
      </c>
      <c r="K23" s="70">
        <v>42628</v>
      </c>
      <c r="L23" s="70">
        <v>42633</v>
      </c>
      <c r="M23" s="18">
        <v>15</v>
      </c>
      <c r="N23" s="70">
        <v>42643</v>
      </c>
      <c r="O23" s="10" t="s">
        <v>83</v>
      </c>
      <c r="P23" s="65" t="s">
        <v>84</v>
      </c>
      <c r="Q23" s="33" t="s">
        <v>85</v>
      </c>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row>
    <row r="24" spans="1:239" s="12" customFormat="1" ht="140.25" x14ac:dyDescent="0.2">
      <c r="A24" s="60">
        <v>18</v>
      </c>
      <c r="B24" s="49" t="s">
        <v>122</v>
      </c>
      <c r="C24" s="61" t="s">
        <v>18</v>
      </c>
      <c r="D24" s="62" t="s">
        <v>290</v>
      </c>
      <c r="E24" s="63">
        <v>3120212</v>
      </c>
      <c r="F24" s="64" t="s">
        <v>81</v>
      </c>
      <c r="G24" s="44" t="s">
        <v>38</v>
      </c>
      <c r="H24" s="33" t="s">
        <v>82</v>
      </c>
      <c r="I24" s="68">
        <v>19500000</v>
      </c>
      <c r="J24" s="17">
        <v>42461</v>
      </c>
      <c r="K24" s="70">
        <v>42475</v>
      </c>
      <c r="L24" s="70">
        <v>42480</v>
      </c>
      <c r="M24" s="18">
        <v>10</v>
      </c>
      <c r="N24" s="70">
        <v>42490</v>
      </c>
      <c r="O24" s="10" t="s">
        <v>86</v>
      </c>
      <c r="P24" s="65" t="s">
        <v>87</v>
      </c>
      <c r="Q24" s="33" t="s">
        <v>88</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row>
    <row r="25" spans="1:239" s="12" customFormat="1" ht="180" customHeight="1" x14ac:dyDescent="0.2">
      <c r="A25" s="60">
        <v>19</v>
      </c>
      <c r="B25" s="49" t="s">
        <v>122</v>
      </c>
      <c r="C25" s="61" t="s">
        <v>18</v>
      </c>
      <c r="D25" s="62" t="s">
        <v>290</v>
      </c>
      <c r="E25" s="63">
        <v>3120212</v>
      </c>
      <c r="F25" s="64" t="s">
        <v>81</v>
      </c>
      <c r="G25" s="44" t="s">
        <v>38</v>
      </c>
      <c r="H25" s="33" t="s">
        <v>82</v>
      </c>
      <c r="I25" s="68">
        <v>9767356</v>
      </c>
      <c r="J25" s="17">
        <v>42461</v>
      </c>
      <c r="K25" s="70">
        <v>42490</v>
      </c>
      <c r="L25" s="70">
        <v>42519</v>
      </c>
      <c r="M25" s="18">
        <v>30</v>
      </c>
      <c r="N25" s="70">
        <v>42566</v>
      </c>
      <c r="O25" s="10" t="s">
        <v>89</v>
      </c>
      <c r="P25" s="65" t="s">
        <v>90</v>
      </c>
      <c r="Q25" s="33" t="s">
        <v>91</v>
      </c>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row>
    <row r="26" spans="1:239" s="12" customFormat="1" ht="179.25" customHeight="1" x14ac:dyDescent="0.2">
      <c r="A26" s="60">
        <v>20</v>
      </c>
      <c r="B26" s="49" t="s">
        <v>122</v>
      </c>
      <c r="C26" s="61" t="s">
        <v>18</v>
      </c>
      <c r="D26" s="62" t="s">
        <v>290</v>
      </c>
      <c r="E26" s="63">
        <v>3120212</v>
      </c>
      <c r="F26" s="64" t="s">
        <v>81</v>
      </c>
      <c r="G26" s="44" t="s">
        <v>296</v>
      </c>
      <c r="H26" s="33" t="s">
        <v>92</v>
      </c>
      <c r="I26" s="68">
        <v>53000000</v>
      </c>
      <c r="J26" s="17">
        <v>42485</v>
      </c>
      <c r="K26" s="70">
        <v>42515</v>
      </c>
      <c r="L26" s="70">
        <v>42515</v>
      </c>
      <c r="M26" s="18">
        <v>90</v>
      </c>
      <c r="N26" s="70">
        <v>42606</v>
      </c>
      <c r="O26" s="10" t="s">
        <v>93</v>
      </c>
      <c r="P26" s="65" t="s">
        <v>94</v>
      </c>
      <c r="Q26" s="33" t="s">
        <v>95</v>
      </c>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row>
    <row r="27" spans="1:239" s="12" customFormat="1" ht="218.25" customHeight="1" x14ac:dyDescent="0.2">
      <c r="A27" s="60">
        <v>21</v>
      </c>
      <c r="B27" s="49" t="s">
        <v>122</v>
      </c>
      <c r="C27" s="61" t="s">
        <v>18</v>
      </c>
      <c r="D27" s="62" t="s">
        <v>290</v>
      </c>
      <c r="E27" s="63">
        <v>3120212</v>
      </c>
      <c r="F27" s="64" t="s">
        <v>81</v>
      </c>
      <c r="G27" s="44" t="s">
        <v>38</v>
      </c>
      <c r="H27" s="33" t="s">
        <v>82</v>
      </c>
      <c r="I27" s="68">
        <v>10000000</v>
      </c>
      <c r="J27" s="17">
        <v>42510</v>
      </c>
      <c r="K27" s="70">
        <v>42541</v>
      </c>
      <c r="L27" s="70">
        <v>42570</v>
      </c>
      <c r="M27" s="18">
        <v>30</v>
      </c>
      <c r="N27" s="70">
        <v>42490</v>
      </c>
      <c r="O27" s="10" t="s">
        <v>96</v>
      </c>
      <c r="P27" s="65" t="s">
        <v>97</v>
      </c>
      <c r="Q27" s="33" t="s">
        <v>98</v>
      </c>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row>
    <row r="28" spans="1:239" s="12" customFormat="1" ht="204" x14ac:dyDescent="0.2">
      <c r="A28" s="60">
        <v>22</v>
      </c>
      <c r="B28" s="49" t="s">
        <v>122</v>
      </c>
      <c r="C28" s="61" t="s">
        <v>18</v>
      </c>
      <c r="D28" s="62" t="s">
        <v>290</v>
      </c>
      <c r="E28" s="63">
        <v>3120212</v>
      </c>
      <c r="F28" s="64" t="s">
        <v>81</v>
      </c>
      <c r="G28" s="44" t="s">
        <v>99</v>
      </c>
      <c r="H28" s="33" t="s">
        <v>30</v>
      </c>
      <c r="I28" s="68">
        <v>20000000</v>
      </c>
      <c r="J28" s="17">
        <v>42461</v>
      </c>
      <c r="K28" s="70">
        <v>42505</v>
      </c>
      <c r="L28" s="70">
        <v>42515</v>
      </c>
      <c r="M28" s="18">
        <v>10</v>
      </c>
      <c r="N28" s="70">
        <v>42526</v>
      </c>
      <c r="O28" s="10" t="s">
        <v>100</v>
      </c>
      <c r="P28" s="65" t="s">
        <v>101</v>
      </c>
      <c r="Q28" s="33" t="s">
        <v>102</v>
      </c>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row>
    <row r="29" spans="1:239" s="12" customFormat="1" ht="168.75" customHeight="1" x14ac:dyDescent="0.2">
      <c r="A29" s="60">
        <v>23</v>
      </c>
      <c r="B29" s="49" t="s">
        <v>122</v>
      </c>
      <c r="C29" s="61" t="s">
        <v>18</v>
      </c>
      <c r="D29" s="62" t="s">
        <v>290</v>
      </c>
      <c r="E29" s="63">
        <v>3120212</v>
      </c>
      <c r="F29" s="64" t="s">
        <v>81</v>
      </c>
      <c r="G29" s="44" t="s">
        <v>38</v>
      </c>
      <c r="H29" s="33" t="s">
        <v>92</v>
      </c>
      <c r="I29" s="68">
        <v>15000000</v>
      </c>
      <c r="J29" s="17">
        <v>42461</v>
      </c>
      <c r="K29" s="70">
        <v>42491</v>
      </c>
      <c r="L29" s="70">
        <v>42505</v>
      </c>
      <c r="M29" s="18">
        <v>15</v>
      </c>
      <c r="N29" s="70">
        <v>42449</v>
      </c>
      <c r="O29" s="10" t="s">
        <v>100</v>
      </c>
      <c r="P29" s="65" t="s">
        <v>103</v>
      </c>
      <c r="Q29" s="33" t="s">
        <v>104</v>
      </c>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row>
    <row r="30" spans="1:239" s="12" customFormat="1" ht="181.5" customHeight="1" x14ac:dyDescent="0.2">
      <c r="A30" s="60">
        <v>24</v>
      </c>
      <c r="B30" s="49" t="s">
        <v>122</v>
      </c>
      <c r="C30" s="61" t="s">
        <v>18</v>
      </c>
      <c r="D30" s="62" t="s">
        <v>290</v>
      </c>
      <c r="E30" s="63">
        <v>3120212</v>
      </c>
      <c r="F30" s="64" t="s">
        <v>81</v>
      </c>
      <c r="G30" s="44" t="s">
        <v>38</v>
      </c>
      <c r="H30" s="33" t="s">
        <v>92</v>
      </c>
      <c r="I30" s="68">
        <v>15000000</v>
      </c>
      <c r="J30" s="17">
        <v>42447</v>
      </c>
      <c r="K30" s="70">
        <v>42461</v>
      </c>
      <c r="L30" s="70">
        <v>42490</v>
      </c>
      <c r="M30" s="18">
        <v>30</v>
      </c>
      <c r="N30" s="70">
        <v>42449</v>
      </c>
      <c r="O30" s="10">
        <v>55101515</v>
      </c>
      <c r="P30" s="65" t="s">
        <v>105</v>
      </c>
      <c r="Q30" s="33" t="s">
        <v>106</v>
      </c>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row>
    <row r="31" spans="1:239" s="12" customFormat="1" ht="166.5" customHeight="1" x14ac:dyDescent="0.2">
      <c r="A31" s="60">
        <v>25</v>
      </c>
      <c r="B31" s="49" t="s">
        <v>122</v>
      </c>
      <c r="C31" s="61" t="s">
        <v>18</v>
      </c>
      <c r="D31" s="62" t="s">
        <v>290</v>
      </c>
      <c r="E31" s="63">
        <v>3120212</v>
      </c>
      <c r="F31" s="64" t="s">
        <v>81</v>
      </c>
      <c r="G31" s="44" t="s">
        <v>38</v>
      </c>
      <c r="H31" s="33" t="s">
        <v>92</v>
      </c>
      <c r="I31" s="68">
        <v>11653000</v>
      </c>
      <c r="J31" s="17">
        <v>42405</v>
      </c>
      <c r="K31" s="70">
        <v>42434</v>
      </c>
      <c r="L31" s="70">
        <v>42409</v>
      </c>
      <c r="M31" s="18">
        <v>330</v>
      </c>
      <c r="N31" s="70">
        <v>42735</v>
      </c>
      <c r="O31" s="10" t="s">
        <v>107</v>
      </c>
      <c r="P31" s="65" t="s">
        <v>108</v>
      </c>
      <c r="Q31" s="33" t="s">
        <v>109</v>
      </c>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row>
    <row r="32" spans="1:239" s="12" customFormat="1" ht="112.5" customHeight="1" x14ac:dyDescent="0.2">
      <c r="A32" s="60">
        <v>26</v>
      </c>
      <c r="B32" s="49" t="s">
        <v>122</v>
      </c>
      <c r="C32" s="61">
        <v>31102</v>
      </c>
      <c r="D32" s="62" t="s">
        <v>153</v>
      </c>
      <c r="E32" s="61">
        <v>311020301</v>
      </c>
      <c r="F32" s="64" t="s">
        <v>110</v>
      </c>
      <c r="G32" s="44" t="s">
        <v>111</v>
      </c>
      <c r="H32" s="33" t="s">
        <v>297</v>
      </c>
      <c r="I32" s="68">
        <v>22500000</v>
      </c>
      <c r="J32" s="17">
        <v>42381</v>
      </c>
      <c r="K32" s="70">
        <v>42384</v>
      </c>
      <c r="L32" s="70">
        <v>42383</v>
      </c>
      <c r="M32" s="18">
        <v>365</v>
      </c>
      <c r="N32" s="70">
        <v>42729</v>
      </c>
      <c r="O32" s="10" t="s">
        <v>112</v>
      </c>
      <c r="P32" s="65" t="s">
        <v>113</v>
      </c>
      <c r="Q32" s="33" t="s">
        <v>114</v>
      </c>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row>
    <row r="33" spans="1:239" s="12" customFormat="1" ht="89.25" x14ac:dyDescent="0.2">
      <c r="A33" s="60">
        <v>27</v>
      </c>
      <c r="B33" s="49" t="s">
        <v>122</v>
      </c>
      <c r="C33" s="61" t="s">
        <v>18</v>
      </c>
      <c r="D33" s="62" t="s">
        <v>290</v>
      </c>
      <c r="E33" s="61">
        <v>312020501</v>
      </c>
      <c r="F33" s="64" t="s">
        <v>115</v>
      </c>
      <c r="G33" s="44" t="s">
        <v>38</v>
      </c>
      <c r="H33" s="33" t="s">
        <v>92</v>
      </c>
      <c r="I33" s="68">
        <v>10000000</v>
      </c>
      <c r="J33" s="17">
        <v>42505</v>
      </c>
      <c r="K33" s="70">
        <v>42551</v>
      </c>
      <c r="L33" s="70">
        <v>42552</v>
      </c>
      <c r="M33" s="18">
        <v>15</v>
      </c>
      <c r="N33" s="70">
        <v>42566</v>
      </c>
      <c r="O33" s="10" t="s">
        <v>116</v>
      </c>
      <c r="P33" s="65" t="s">
        <v>117</v>
      </c>
      <c r="Q33" s="33" t="s">
        <v>118</v>
      </c>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row>
    <row r="34" spans="1:239" s="12" customFormat="1" ht="306" customHeight="1" x14ac:dyDescent="0.2">
      <c r="A34" s="60">
        <v>28</v>
      </c>
      <c r="B34" s="49" t="s">
        <v>122</v>
      </c>
      <c r="C34" s="61" t="s">
        <v>18</v>
      </c>
      <c r="D34" s="62" t="s">
        <v>290</v>
      </c>
      <c r="E34" s="61">
        <v>312020501</v>
      </c>
      <c r="F34" s="64" t="s">
        <v>115</v>
      </c>
      <c r="G34" s="44" t="s">
        <v>38</v>
      </c>
      <c r="H34" s="33" t="s">
        <v>92</v>
      </c>
      <c r="I34" s="68">
        <v>30000000</v>
      </c>
      <c r="J34" s="17">
        <v>42454</v>
      </c>
      <c r="K34" s="70">
        <v>42485</v>
      </c>
      <c r="L34" s="70">
        <v>42514</v>
      </c>
      <c r="M34" s="18">
        <v>30</v>
      </c>
      <c r="N34" s="70">
        <v>42480</v>
      </c>
      <c r="O34" s="10" t="s">
        <v>119</v>
      </c>
      <c r="P34" s="65" t="s">
        <v>120</v>
      </c>
      <c r="Q34" s="33" t="s">
        <v>121</v>
      </c>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row>
    <row r="35" spans="1:239" s="12" customFormat="1" ht="76.5" x14ac:dyDescent="0.2">
      <c r="A35" s="60">
        <v>29</v>
      </c>
      <c r="B35" s="33" t="s">
        <v>123</v>
      </c>
      <c r="C35" s="43">
        <v>31202</v>
      </c>
      <c r="D35" s="62" t="s">
        <v>290</v>
      </c>
      <c r="E35" s="81">
        <v>312020901</v>
      </c>
      <c r="F35" s="79" t="s">
        <v>127</v>
      </c>
      <c r="G35" s="44" t="s">
        <v>296</v>
      </c>
      <c r="H35" s="14" t="s">
        <v>30</v>
      </c>
      <c r="I35" s="68">
        <v>200000000</v>
      </c>
      <c r="J35" s="8">
        <v>42444</v>
      </c>
      <c r="K35" s="8">
        <v>42506</v>
      </c>
      <c r="L35" s="8">
        <v>42551</v>
      </c>
      <c r="M35" s="9">
        <v>60</v>
      </c>
      <c r="N35" s="8">
        <v>42612</v>
      </c>
      <c r="O35" s="10" t="s">
        <v>125</v>
      </c>
      <c r="P35" s="13" t="s">
        <v>128</v>
      </c>
      <c r="Q35" s="69" t="s">
        <v>129</v>
      </c>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row>
    <row r="36" spans="1:239" s="12" customFormat="1" ht="130.5" customHeight="1" x14ac:dyDescent="0.2">
      <c r="A36" s="60">
        <v>30</v>
      </c>
      <c r="B36" s="33" t="s">
        <v>123</v>
      </c>
      <c r="C36" s="43">
        <v>31202</v>
      </c>
      <c r="D36" s="62" t="s">
        <v>290</v>
      </c>
      <c r="E36" s="81">
        <v>312020901</v>
      </c>
      <c r="F36" s="79" t="s">
        <v>127</v>
      </c>
      <c r="G36" s="44" t="s">
        <v>296</v>
      </c>
      <c r="H36" s="14" t="s">
        <v>30</v>
      </c>
      <c r="I36" s="68">
        <v>100000000</v>
      </c>
      <c r="J36" s="8">
        <v>42428</v>
      </c>
      <c r="K36" s="8">
        <v>42506</v>
      </c>
      <c r="L36" s="8">
        <v>42566</v>
      </c>
      <c r="M36" s="9">
        <v>60</v>
      </c>
      <c r="N36" s="8">
        <v>42721</v>
      </c>
      <c r="O36" s="10" t="s">
        <v>125</v>
      </c>
      <c r="P36" s="13" t="s">
        <v>130</v>
      </c>
      <c r="Q36" s="69" t="s">
        <v>126</v>
      </c>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row>
    <row r="37" spans="1:239" s="12" customFormat="1" ht="88.5" customHeight="1" x14ac:dyDescent="0.2">
      <c r="A37" s="60">
        <v>31</v>
      </c>
      <c r="B37" s="33" t="s">
        <v>123</v>
      </c>
      <c r="C37" s="43">
        <v>31202</v>
      </c>
      <c r="D37" s="62" t="s">
        <v>290</v>
      </c>
      <c r="E37" s="81">
        <v>312020901</v>
      </c>
      <c r="F37" s="79" t="s">
        <v>127</v>
      </c>
      <c r="G37" s="10" t="s">
        <v>111</v>
      </c>
      <c r="H37" s="13" t="s">
        <v>293</v>
      </c>
      <c r="I37" s="68">
        <v>30000000</v>
      </c>
      <c r="J37" s="8">
        <v>42428</v>
      </c>
      <c r="K37" s="8">
        <v>42459</v>
      </c>
      <c r="L37" s="8">
        <v>42566</v>
      </c>
      <c r="M37" s="9">
        <v>30</v>
      </c>
      <c r="N37" s="8">
        <v>42721</v>
      </c>
      <c r="O37" s="15" t="s">
        <v>125</v>
      </c>
      <c r="P37" s="13" t="s">
        <v>131</v>
      </c>
      <c r="Q37" s="69" t="s">
        <v>132</v>
      </c>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row>
    <row r="38" spans="1:239" s="12" customFormat="1" ht="63.75" x14ac:dyDescent="0.2">
      <c r="A38" s="60">
        <v>32</v>
      </c>
      <c r="B38" s="33" t="s">
        <v>123</v>
      </c>
      <c r="C38" s="43">
        <v>31202</v>
      </c>
      <c r="D38" s="62" t="s">
        <v>290</v>
      </c>
      <c r="E38" s="81">
        <v>312020901</v>
      </c>
      <c r="F38" s="15" t="s">
        <v>127</v>
      </c>
      <c r="G38" s="10" t="s">
        <v>111</v>
      </c>
      <c r="H38" s="13" t="s">
        <v>293</v>
      </c>
      <c r="I38" s="68">
        <v>20000000</v>
      </c>
      <c r="J38" s="8">
        <v>42428</v>
      </c>
      <c r="K38" s="8">
        <v>42459</v>
      </c>
      <c r="L38" s="8">
        <v>42566</v>
      </c>
      <c r="M38" s="9">
        <v>30</v>
      </c>
      <c r="N38" s="8">
        <v>42721</v>
      </c>
      <c r="O38" s="15" t="s">
        <v>125</v>
      </c>
      <c r="P38" s="13" t="s">
        <v>133</v>
      </c>
      <c r="Q38" s="69" t="s">
        <v>126</v>
      </c>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row>
    <row r="39" spans="1:239" s="12" customFormat="1" ht="105.75" customHeight="1" x14ac:dyDescent="0.2">
      <c r="A39" s="60">
        <v>33</v>
      </c>
      <c r="B39" s="33" t="s">
        <v>123</v>
      </c>
      <c r="C39" s="43">
        <v>31202</v>
      </c>
      <c r="D39" s="62" t="s">
        <v>290</v>
      </c>
      <c r="E39" s="81">
        <v>312020901</v>
      </c>
      <c r="F39" s="79" t="s">
        <v>127</v>
      </c>
      <c r="G39" s="10" t="s">
        <v>111</v>
      </c>
      <c r="H39" s="13" t="s">
        <v>293</v>
      </c>
      <c r="I39" s="68">
        <v>50000000</v>
      </c>
      <c r="J39" s="8">
        <v>42428</v>
      </c>
      <c r="K39" s="8">
        <v>42459</v>
      </c>
      <c r="L39" s="8">
        <v>42566</v>
      </c>
      <c r="M39" s="9">
        <v>30</v>
      </c>
      <c r="N39" s="8">
        <v>42721</v>
      </c>
      <c r="O39" s="15" t="s">
        <v>125</v>
      </c>
      <c r="P39" s="13" t="s">
        <v>134</v>
      </c>
      <c r="Q39" s="69" t="s">
        <v>126</v>
      </c>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row>
    <row r="40" spans="1:239" s="12" customFormat="1" ht="107.25" customHeight="1" x14ac:dyDescent="0.2">
      <c r="A40" s="60">
        <v>34</v>
      </c>
      <c r="B40" s="16" t="s">
        <v>136</v>
      </c>
      <c r="C40" s="78" t="s">
        <v>205</v>
      </c>
      <c r="D40" s="62" t="s">
        <v>153</v>
      </c>
      <c r="E40" s="71">
        <v>311020301</v>
      </c>
      <c r="F40" s="64" t="s">
        <v>110</v>
      </c>
      <c r="G40" s="44" t="s">
        <v>111</v>
      </c>
      <c r="H40" s="33" t="s">
        <v>297</v>
      </c>
      <c r="I40" s="72">
        <v>8000000</v>
      </c>
      <c r="J40" s="256">
        <v>42356</v>
      </c>
      <c r="K40" s="256">
        <v>42387</v>
      </c>
      <c r="L40" s="256">
        <v>42478</v>
      </c>
      <c r="M40" s="286">
        <v>90</v>
      </c>
      <c r="N40" s="256">
        <v>42568</v>
      </c>
      <c r="O40" s="73">
        <v>841116</v>
      </c>
      <c r="P40" s="21" t="s">
        <v>374</v>
      </c>
      <c r="Q40" s="13" t="s">
        <v>135</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row>
    <row r="41" spans="1:239" s="32" customFormat="1" ht="119.25" customHeight="1" x14ac:dyDescent="0.2">
      <c r="A41" s="60">
        <v>35</v>
      </c>
      <c r="B41" s="13" t="s">
        <v>137</v>
      </c>
      <c r="C41" s="14">
        <v>33</v>
      </c>
      <c r="D41" s="33" t="s">
        <v>26</v>
      </c>
      <c r="E41" s="15" t="s">
        <v>138</v>
      </c>
      <c r="F41" s="29" t="s">
        <v>139</v>
      </c>
      <c r="G41" s="15" t="s">
        <v>29</v>
      </c>
      <c r="H41" s="14" t="s">
        <v>82</v>
      </c>
      <c r="I41" s="68">
        <v>130000000</v>
      </c>
      <c r="J41" s="17">
        <v>42434</v>
      </c>
      <c r="K41" s="77">
        <v>42465</v>
      </c>
      <c r="L41" s="77">
        <v>42470</v>
      </c>
      <c r="M41" s="18">
        <v>60</v>
      </c>
      <c r="N41" s="77">
        <v>42160</v>
      </c>
      <c r="O41" s="51">
        <v>81112502</v>
      </c>
      <c r="P41" s="30" t="s">
        <v>353</v>
      </c>
      <c r="Q41" s="30" t="s">
        <v>140</v>
      </c>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row>
    <row r="42" spans="1:239" s="32" customFormat="1" ht="114.75" x14ac:dyDescent="0.2">
      <c r="A42" s="60">
        <v>36</v>
      </c>
      <c r="B42" s="13" t="s">
        <v>137</v>
      </c>
      <c r="C42" s="14">
        <v>33</v>
      </c>
      <c r="D42" s="33" t="s">
        <v>26</v>
      </c>
      <c r="E42" s="15" t="s">
        <v>138</v>
      </c>
      <c r="F42" s="29" t="s">
        <v>139</v>
      </c>
      <c r="G42" s="15" t="s">
        <v>111</v>
      </c>
      <c r="H42" s="14" t="s">
        <v>30</v>
      </c>
      <c r="I42" s="68">
        <v>550000000</v>
      </c>
      <c r="J42" s="17">
        <v>42475</v>
      </c>
      <c r="K42" s="77">
        <v>42495</v>
      </c>
      <c r="L42" s="77">
        <v>42500</v>
      </c>
      <c r="M42" s="18">
        <v>360</v>
      </c>
      <c r="N42" s="77">
        <v>42855</v>
      </c>
      <c r="O42" s="52" t="s">
        <v>141</v>
      </c>
      <c r="P42" s="33" t="s">
        <v>354</v>
      </c>
      <c r="Q42" s="235" t="s">
        <v>142</v>
      </c>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row>
    <row r="43" spans="1:239" s="32" customFormat="1" ht="211.5" customHeight="1" x14ac:dyDescent="0.2">
      <c r="A43" s="60">
        <v>37</v>
      </c>
      <c r="B43" s="13" t="s">
        <v>137</v>
      </c>
      <c r="C43" s="14">
        <v>33</v>
      </c>
      <c r="D43" s="33" t="s">
        <v>26</v>
      </c>
      <c r="E43" s="15" t="s">
        <v>138</v>
      </c>
      <c r="F43" s="29" t="s">
        <v>139</v>
      </c>
      <c r="G43" s="15" t="s">
        <v>111</v>
      </c>
      <c r="H43" s="14" t="s">
        <v>30</v>
      </c>
      <c r="I43" s="68">
        <v>160800000</v>
      </c>
      <c r="J43" s="17">
        <v>42444</v>
      </c>
      <c r="K43" s="77">
        <v>42475</v>
      </c>
      <c r="L43" s="77">
        <v>42480</v>
      </c>
      <c r="M43" s="18">
        <v>300</v>
      </c>
      <c r="N43" s="77">
        <v>42744</v>
      </c>
      <c r="O43" s="52" t="s">
        <v>143</v>
      </c>
      <c r="P43" s="33" t="s">
        <v>355</v>
      </c>
      <c r="Q43" s="235" t="s">
        <v>144</v>
      </c>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row>
    <row r="44" spans="1:239" s="32" customFormat="1" ht="63.75" x14ac:dyDescent="0.2">
      <c r="A44" s="60">
        <v>38</v>
      </c>
      <c r="B44" s="13" t="s">
        <v>137</v>
      </c>
      <c r="C44" s="14">
        <v>33</v>
      </c>
      <c r="D44" s="33" t="s">
        <v>26</v>
      </c>
      <c r="E44" s="15" t="s">
        <v>138</v>
      </c>
      <c r="F44" s="29" t="s">
        <v>139</v>
      </c>
      <c r="G44" s="15" t="s">
        <v>295</v>
      </c>
      <c r="H44" s="14" t="s">
        <v>30</v>
      </c>
      <c r="I44" s="68">
        <v>100000000</v>
      </c>
      <c r="J44" s="17">
        <v>42465</v>
      </c>
      <c r="K44" s="77">
        <v>42505</v>
      </c>
      <c r="L44" s="77">
        <v>42510</v>
      </c>
      <c r="M44" s="18">
        <v>360</v>
      </c>
      <c r="N44" s="77">
        <v>42865</v>
      </c>
      <c r="O44" s="51">
        <v>321519</v>
      </c>
      <c r="P44" s="33" t="s">
        <v>356</v>
      </c>
      <c r="Q44" s="33" t="s">
        <v>145</v>
      </c>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row>
    <row r="45" spans="1:239" s="32" customFormat="1" ht="89.25" x14ac:dyDescent="0.2">
      <c r="A45" s="60">
        <v>39</v>
      </c>
      <c r="B45" s="13" t="s">
        <v>137</v>
      </c>
      <c r="C45" s="14">
        <v>33</v>
      </c>
      <c r="D45" s="33" t="s">
        <v>26</v>
      </c>
      <c r="E45" s="15" t="s">
        <v>138</v>
      </c>
      <c r="F45" s="29" t="s">
        <v>139</v>
      </c>
      <c r="G45" s="15" t="s">
        <v>29</v>
      </c>
      <c r="H45" s="14" t="s">
        <v>82</v>
      </c>
      <c r="I45" s="68">
        <v>150000000</v>
      </c>
      <c r="J45" s="17">
        <v>42495</v>
      </c>
      <c r="K45" s="77">
        <v>42536</v>
      </c>
      <c r="L45" s="77">
        <v>42541</v>
      </c>
      <c r="M45" s="18">
        <v>120</v>
      </c>
      <c r="N45" s="77">
        <v>42656</v>
      </c>
      <c r="O45" s="51"/>
      <c r="P45" s="33" t="s">
        <v>357</v>
      </c>
      <c r="Q45" s="33" t="s">
        <v>146</v>
      </c>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row>
    <row r="46" spans="1:239" s="32" customFormat="1" ht="80.25" customHeight="1" x14ac:dyDescent="0.2">
      <c r="A46" s="60">
        <v>40</v>
      </c>
      <c r="B46" s="13" t="s">
        <v>137</v>
      </c>
      <c r="C46" s="14">
        <v>33</v>
      </c>
      <c r="D46" s="33" t="s">
        <v>26</v>
      </c>
      <c r="E46" s="15" t="s">
        <v>138</v>
      </c>
      <c r="F46" s="29" t="s">
        <v>139</v>
      </c>
      <c r="G46" s="15" t="s">
        <v>29</v>
      </c>
      <c r="H46" s="14" t="s">
        <v>82</v>
      </c>
      <c r="I46" s="68">
        <v>127200000</v>
      </c>
      <c r="J46" s="17">
        <v>42495</v>
      </c>
      <c r="K46" s="77">
        <v>42536</v>
      </c>
      <c r="L46" s="77">
        <v>42541</v>
      </c>
      <c r="M46" s="18">
        <v>120</v>
      </c>
      <c r="N46" s="77">
        <v>42656</v>
      </c>
      <c r="O46" s="51">
        <v>45111607</v>
      </c>
      <c r="P46" s="33" t="s">
        <v>358</v>
      </c>
      <c r="Q46" s="33" t="s">
        <v>350</v>
      </c>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row>
    <row r="47" spans="1:239" s="32" customFormat="1" ht="153" x14ac:dyDescent="0.2">
      <c r="A47" s="60">
        <v>41</v>
      </c>
      <c r="B47" s="13" t="s">
        <v>137</v>
      </c>
      <c r="C47" s="14">
        <v>33</v>
      </c>
      <c r="D47" s="33" t="s">
        <v>26</v>
      </c>
      <c r="E47" s="15" t="s">
        <v>138</v>
      </c>
      <c r="F47" s="29" t="s">
        <v>139</v>
      </c>
      <c r="G47" s="14" t="s">
        <v>147</v>
      </c>
      <c r="H47" s="14" t="s">
        <v>294</v>
      </c>
      <c r="I47" s="68">
        <v>500000000</v>
      </c>
      <c r="J47" s="17">
        <v>42465</v>
      </c>
      <c r="K47" s="77">
        <v>42526</v>
      </c>
      <c r="L47" s="77">
        <v>42531</v>
      </c>
      <c r="M47" s="18">
        <v>360</v>
      </c>
      <c r="N47" s="77">
        <v>42550</v>
      </c>
      <c r="O47" s="51">
        <v>81111811</v>
      </c>
      <c r="P47" s="33" t="s">
        <v>359</v>
      </c>
      <c r="Q47" s="235" t="s">
        <v>148</v>
      </c>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row>
    <row r="48" spans="1:239" s="32" customFormat="1" ht="116.25" customHeight="1" x14ac:dyDescent="0.2">
      <c r="A48" s="60">
        <v>42</v>
      </c>
      <c r="B48" s="13" t="s">
        <v>137</v>
      </c>
      <c r="C48" s="14">
        <v>33</v>
      </c>
      <c r="D48" s="33" t="s">
        <v>26</v>
      </c>
      <c r="E48" s="15" t="s">
        <v>138</v>
      </c>
      <c r="F48" s="29" t="s">
        <v>139</v>
      </c>
      <c r="G48" s="14" t="s">
        <v>292</v>
      </c>
      <c r="H48" s="14" t="s">
        <v>30</v>
      </c>
      <c r="I48" s="68">
        <v>200000000</v>
      </c>
      <c r="J48" s="17">
        <v>42495</v>
      </c>
      <c r="K48" s="77">
        <v>42546</v>
      </c>
      <c r="L48" s="77">
        <v>42551</v>
      </c>
      <c r="M48" s="18">
        <v>180</v>
      </c>
      <c r="N48" s="77">
        <v>42726</v>
      </c>
      <c r="O48" s="51">
        <v>81111811</v>
      </c>
      <c r="P48" s="33" t="s">
        <v>360</v>
      </c>
      <c r="Q48" s="235" t="s">
        <v>149</v>
      </c>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row>
    <row r="49" spans="1:239" s="32" customFormat="1" ht="114.75" x14ac:dyDescent="0.2">
      <c r="A49" s="60">
        <v>43</v>
      </c>
      <c r="B49" s="13" t="s">
        <v>137</v>
      </c>
      <c r="C49" s="14">
        <v>33</v>
      </c>
      <c r="D49" s="33" t="s">
        <v>26</v>
      </c>
      <c r="E49" s="15" t="s">
        <v>138</v>
      </c>
      <c r="F49" s="29" t="s">
        <v>139</v>
      </c>
      <c r="G49" s="15" t="s">
        <v>29</v>
      </c>
      <c r="H49" s="14" t="s">
        <v>82</v>
      </c>
      <c r="I49" s="68">
        <v>50000000</v>
      </c>
      <c r="J49" s="17">
        <v>42556</v>
      </c>
      <c r="K49" s="77">
        <v>42592</v>
      </c>
      <c r="L49" s="77">
        <v>42597</v>
      </c>
      <c r="M49" s="18">
        <v>60</v>
      </c>
      <c r="N49" s="77">
        <v>42652</v>
      </c>
      <c r="O49" s="51">
        <v>81112502</v>
      </c>
      <c r="P49" s="33" t="s">
        <v>361</v>
      </c>
      <c r="Q49" s="33" t="s">
        <v>150</v>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row>
    <row r="50" spans="1:239" s="32" customFormat="1" ht="191.25" x14ac:dyDescent="0.2">
      <c r="A50" s="60">
        <v>44</v>
      </c>
      <c r="B50" s="13" t="s">
        <v>137</v>
      </c>
      <c r="C50" s="14">
        <v>33</v>
      </c>
      <c r="D50" s="33" t="s">
        <v>26</v>
      </c>
      <c r="E50" s="15" t="s">
        <v>138</v>
      </c>
      <c r="F50" s="29" t="s">
        <v>139</v>
      </c>
      <c r="G50" s="14" t="s">
        <v>292</v>
      </c>
      <c r="H50" s="14" t="s">
        <v>30</v>
      </c>
      <c r="I50" s="68">
        <v>300000000</v>
      </c>
      <c r="J50" s="17">
        <v>42556</v>
      </c>
      <c r="K50" s="77">
        <v>42607</v>
      </c>
      <c r="L50" s="77">
        <v>42612</v>
      </c>
      <c r="M50" s="18">
        <v>150</v>
      </c>
      <c r="N50" s="77">
        <v>42757</v>
      </c>
      <c r="O50" s="51">
        <v>81111811</v>
      </c>
      <c r="P50" s="33" t="s">
        <v>362</v>
      </c>
      <c r="Q50" s="235" t="s">
        <v>151</v>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row>
    <row r="51" spans="1:239" s="12" customFormat="1" ht="89.25" x14ac:dyDescent="0.2">
      <c r="A51" s="60">
        <v>45</v>
      </c>
      <c r="B51" s="13" t="s">
        <v>152</v>
      </c>
      <c r="C51" s="14">
        <v>31102</v>
      </c>
      <c r="D51" s="62" t="s">
        <v>153</v>
      </c>
      <c r="E51" s="71">
        <v>311020301</v>
      </c>
      <c r="F51" s="64" t="s">
        <v>110</v>
      </c>
      <c r="G51" s="10" t="s">
        <v>38</v>
      </c>
      <c r="H51" s="33" t="s">
        <v>297</v>
      </c>
      <c r="I51" s="22">
        <v>30160000</v>
      </c>
      <c r="J51" s="17">
        <v>42356</v>
      </c>
      <c r="K51" s="17">
        <v>42416</v>
      </c>
      <c r="L51" s="17">
        <v>42062</v>
      </c>
      <c r="M51" s="18">
        <v>305</v>
      </c>
      <c r="N51" s="17">
        <v>42730</v>
      </c>
      <c r="O51" s="19" t="s">
        <v>154</v>
      </c>
      <c r="P51" s="13" t="s">
        <v>155</v>
      </c>
      <c r="Q51" s="20" t="s">
        <v>156</v>
      </c>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row>
    <row r="52" spans="1:239" s="12" customFormat="1" ht="76.5" x14ac:dyDescent="0.2">
      <c r="A52" s="60">
        <v>46</v>
      </c>
      <c r="B52" s="13" t="s">
        <v>152</v>
      </c>
      <c r="C52" s="14">
        <v>31202</v>
      </c>
      <c r="D52" s="62" t="s">
        <v>290</v>
      </c>
      <c r="E52" s="81">
        <v>3120204</v>
      </c>
      <c r="F52" s="80" t="s">
        <v>318</v>
      </c>
      <c r="G52" s="10" t="s">
        <v>38</v>
      </c>
      <c r="H52" s="13" t="s">
        <v>30</v>
      </c>
      <c r="I52" s="22">
        <v>26000000</v>
      </c>
      <c r="J52" s="17">
        <v>42382</v>
      </c>
      <c r="K52" s="17">
        <v>42445</v>
      </c>
      <c r="L52" s="17">
        <v>42456</v>
      </c>
      <c r="M52" s="9">
        <v>90</v>
      </c>
      <c r="N52" s="17">
        <v>42548</v>
      </c>
      <c r="O52" s="23" t="s">
        <v>158</v>
      </c>
      <c r="P52" s="13" t="s">
        <v>159</v>
      </c>
      <c r="Q52" s="20" t="s">
        <v>160</v>
      </c>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c r="FO52" s="11"/>
      <c r="FP52" s="11"/>
      <c r="FQ52" s="11"/>
      <c r="FR52" s="11"/>
      <c r="FS52" s="11"/>
      <c r="FT52" s="11"/>
      <c r="FU52" s="11"/>
      <c r="FV52" s="11"/>
      <c r="FW52" s="11"/>
      <c r="FX52" s="11"/>
      <c r="FY52" s="11"/>
      <c r="FZ52" s="11"/>
      <c r="GA52" s="11"/>
      <c r="GB52" s="11"/>
      <c r="GC52" s="11"/>
      <c r="GD52" s="11"/>
      <c r="GE52" s="11"/>
      <c r="GF52" s="11"/>
      <c r="GG52" s="11"/>
      <c r="GH52" s="11"/>
      <c r="GI52" s="11"/>
      <c r="GJ52" s="11"/>
      <c r="GK52" s="11"/>
      <c r="GL52" s="11"/>
      <c r="GM52" s="11"/>
      <c r="GN52" s="11"/>
      <c r="GO52" s="11"/>
      <c r="GP52" s="11"/>
      <c r="GQ52" s="11"/>
      <c r="GR52" s="11"/>
      <c r="GS52" s="11"/>
      <c r="GT52" s="11"/>
      <c r="GU52" s="11"/>
      <c r="GV52" s="11"/>
      <c r="GW52" s="11"/>
      <c r="GX52" s="11"/>
      <c r="GY52" s="11"/>
      <c r="GZ52" s="11"/>
      <c r="HA52" s="11"/>
      <c r="HB52" s="11"/>
      <c r="HC52" s="11"/>
      <c r="HD52" s="11"/>
      <c r="HE52" s="11"/>
      <c r="HF52" s="11"/>
      <c r="HG52" s="11"/>
      <c r="HH52" s="11"/>
      <c r="HI52" s="11"/>
      <c r="HJ52" s="11"/>
      <c r="HK52" s="11"/>
      <c r="HL52" s="11"/>
      <c r="HM52" s="11"/>
      <c r="HN52" s="11"/>
      <c r="HO52" s="11"/>
      <c r="HP52" s="11"/>
      <c r="HQ52" s="11"/>
      <c r="HR52" s="11"/>
      <c r="HS52" s="11"/>
      <c r="HT52" s="11"/>
      <c r="HU52" s="11"/>
      <c r="HV52" s="11"/>
      <c r="HW52" s="11"/>
      <c r="HX52" s="11"/>
      <c r="HY52" s="11"/>
      <c r="HZ52" s="11"/>
      <c r="IA52" s="11"/>
      <c r="IB52" s="11"/>
      <c r="IC52" s="11"/>
      <c r="ID52" s="11"/>
      <c r="IE52" s="11"/>
    </row>
    <row r="53" spans="1:239" s="12" customFormat="1" ht="114.75" x14ac:dyDescent="0.2">
      <c r="A53" s="60">
        <v>47</v>
      </c>
      <c r="B53" s="13" t="s">
        <v>152</v>
      </c>
      <c r="C53" s="14">
        <v>31202</v>
      </c>
      <c r="D53" s="62" t="s">
        <v>290</v>
      </c>
      <c r="E53" s="81">
        <v>3120217</v>
      </c>
      <c r="F53" s="80" t="s">
        <v>161</v>
      </c>
      <c r="G53" s="44" t="s">
        <v>296</v>
      </c>
      <c r="H53" s="13" t="s">
        <v>30</v>
      </c>
      <c r="I53" s="22">
        <v>135200000</v>
      </c>
      <c r="J53" s="17">
        <v>42395</v>
      </c>
      <c r="K53" s="17">
        <v>42480</v>
      </c>
      <c r="L53" s="17">
        <v>42501</v>
      </c>
      <c r="M53" s="9">
        <v>150</v>
      </c>
      <c r="N53" s="17">
        <v>42653</v>
      </c>
      <c r="O53" s="24" t="s">
        <v>162</v>
      </c>
      <c r="P53" s="13" t="s">
        <v>163</v>
      </c>
      <c r="Q53" s="20" t="s">
        <v>164</v>
      </c>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row>
    <row r="54" spans="1:239" s="12" customFormat="1" ht="76.5" x14ac:dyDescent="0.2">
      <c r="A54" s="60">
        <v>48</v>
      </c>
      <c r="B54" s="13" t="s">
        <v>152</v>
      </c>
      <c r="C54" s="14">
        <v>31202</v>
      </c>
      <c r="D54" s="62" t="s">
        <v>290</v>
      </c>
      <c r="E54" s="81">
        <v>3120204</v>
      </c>
      <c r="F54" s="80" t="s">
        <v>318</v>
      </c>
      <c r="G54" s="10" t="s">
        <v>165</v>
      </c>
      <c r="H54" s="13" t="s">
        <v>82</v>
      </c>
      <c r="I54" s="22">
        <v>20800000</v>
      </c>
      <c r="J54" s="17">
        <v>42402</v>
      </c>
      <c r="K54" s="17">
        <v>42470</v>
      </c>
      <c r="L54" s="17">
        <v>42484</v>
      </c>
      <c r="M54" s="9">
        <v>90</v>
      </c>
      <c r="N54" s="17">
        <v>42574</v>
      </c>
      <c r="O54" s="25" t="s">
        <v>166</v>
      </c>
      <c r="P54" s="13" t="s">
        <v>167</v>
      </c>
      <c r="Q54" s="26" t="s">
        <v>168</v>
      </c>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row>
    <row r="55" spans="1:239" s="12" customFormat="1" ht="81.75" customHeight="1" x14ac:dyDescent="0.2">
      <c r="A55" s="60">
        <v>49</v>
      </c>
      <c r="B55" s="13" t="s">
        <v>152</v>
      </c>
      <c r="C55" s="14">
        <v>31202</v>
      </c>
      <c r="D55" s="62" t="s">
        <v>290</v>
      </c>
      <c r="E55" s="285">
        <v>3120204</v>
      </c>
      <c r="F55" s="80" t="s">
        <v>318</v>
      </c>
      <c r="G55" s="10" t="s">
        <v>165</v>
      </c>
      <c r="H55" s="13" t="s">
        <v>82</v>
      </c>
      <c r="I55" s="22">
        <v>15600000</v>
      </c>
      <c r="J55" s="17">
        <v>42367</v>
      </c>
      <c r="K55" s="17">
        <v>42429</v>
      </c>
      <c r="L55" s="17">
        <v>42420</v>
      </c>
      <c r="M55" s="9">
        <v>20</v>
      </c>
      <c r="N55" s="17">
        <v>42440</v>
      </c>
      <c r="O55" s="25" t="s">
        <v>169</v>
      </c>
      <c r="P55" s="13" t="s">
        <v>170</v>
      </c>
      <c r="Q55" s="20" t="s">
        <v>164</v>
      </c>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c r="FO55" s="11"/>
      <c r="FP55" s="11"/>
      <c r="FQ55" s="11"/>
      <c r="FR55" s="11"/>
      <c r="FS55" s="11"/>
      <c r="FT55" s="11"/>
      <c r="FU55" s="11"/>
      <c r="FV55" s="11"/>
      <c r="FW55" s="11"/>
      <c r="FX55" s="11"/>
      <c r="FY55" s="11"/>
      <c r="FZ55" s="11"/>
      <c r="GA55" s="11"/>
      <c r="GB55" s="11"/>
      <c r="GC55" s="11"/>
      <c r="GD55" s="11"/>
      <c r="GE55" s="11"/>
      <c r="GF55" s="11"/>
      <c r="GG55" s="11"/>
      <c r="GH55" s="11"/>
      <c r="GI55" s="11"/>
      <c r="GJ55" s="11"/>
      <c r="GK55" s="11"/>
      <c r="GL55" s="11"/>
      <c r="GM55" s="11"/>
      <c r="GN55" s="11"/>
      <c r="GO55" s="11"/>
      <c r="GP55" s="11"/>
      <c r="GQ55" s="11"/>
      <c r="GR55" s="11"/>
      <c r="GS55" s="11"/>
      <c r="GT55" s="11"/>
      <c r="GU55" s="11"/>
      <c r="GV55" s="11"/>
      <c r="GW55" s="11"/>
      <c r="GX55" s="11"/>
      <c r="GY55" s="11"/>
      <c r="GZ55" s="11"/>
      <c r="HA55" s="11"/>
      <c r="HB55" s="11"/>
      <c r="HC55" s="11"/>
      <c r="HD55" s="11"/>
      <c r="HE55" s="11"/>
      <c r="HF55" s="11"/>
      <c r="HG55" s="11"/>
      <c r="HH55" s="11"/>
      <c r="HI55" s="11"/>
      <c r="HJ55" s="11"/>
      <c r="HK55" s="11"/>
      <c r="HL55" s="11"/>
      <c r="HM55" s="11"/>
      <c r="HN55" s="11"/>
      <c r="HO55" s="11"/>
      <c r="HP55" s="11"/>
      <c r="HQ55" s="11"/>
      <c r="HR55" s="11"/>
      <c r="HS55" s="11"/>
      <c r="HT55" s="11"/>
      <c r="HU55" s="11"/>
      <c r="HV55" s="11"/>
      <c r="HW55" s="11"/>
      <c r="HX55" s="11"/>
      <c r="HY55" s="11"/>
      <c r="HZ55" s="11"/>
      <c r="IA55" s="11"/>
      <c r="IB55" s="11"/>
      <c r="IC55" s="11"/>
      <c r="ID55" s="11"/>
      <c r="IE55" s="11"/>
    </row>
    <row r="56" spans="1:239" s="12" customFormat="1" ht="127.5" x14ac:dyDescent="0.2">
      <c r="A56" s="60">
        <v>50</v>
      </c>
      <c r="B56" s="13" t="s">
        <v>152</v>
      </c>
      <c r="C56" s="14">
        <v>31202</v>
      </c>
      <c r="D56" s="62" t="s">
        <v>290</v>
      </c>
      <c r="E56" s="81">
        <v>3120204</v>
      </c>
      <c r="F56" s="80" t="s">
        <v>318</v>
      </c>
      <c r="G56" s="10" t="s">
        <v>165</v>
      </c>
      <c r="H56" s="13" t="s">
        <v>82</v>
      </c>
      <c r="I56" s="22">
        <v>8320000</v>
      </c>
      <c r="J56" s="17">
        <v>42367</v>
      </c>
      <c r="K56" s="17">
        <v>42429</v>
      </c>
      <c r="L56" s="17">
        <v>42420</v>
      </c>
      <c r="M56" s="9">
        <v>300</v>
      </c>
      <c r="N56" s="17">
        <v>42716</v>
      </c>
      <c r="O56" s="27" t="s">
        <v>171</v>
      </c>
      <c r="P56" s="13" t="s">
        <v>172</v>
      </c>
      <c r="Q56" s="26" t="s">
        <v>173</v>
      </c>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row>
    <row r="57" spans="1:239" s="12" customFormat="1" ht="140.25" x14ac:dyDescent="0.2">
      <c r="A57" s="60">
        <v>51</v>
      </c>
      <c r="B57" s="13" t="s">
        <v>152</v>
      </c>
      <c r="C57" s="15">
        <v>33</v>
      </c>
      <c r="D57" s="34" t="s">
        <v>26</v>
      </c>
      <c r="E57" s="66" t="s">
        <v>27</v>
      </c>
      <c r="F57" s="226" t="s">
        <v>28</v>
      </c>
      <c r="G57" s="10" t="s">
        <v>29</v>
      </c>
      <c r="H57" s="13" t="s">
        <v>30</v>
      </c>
      <c r="I57" s="22">
        <v>250000000</v>
      </c>
      <c r="J57" s="17">
        <v>42409</v>
      </c>
      <c r="K57" s="17">
        <v>42505</v>
      </c>
      <c r="L57" s="17">
        <v>42519</v>
      </c>
      <c r="M57" s="28">
        <v>365</v>
      </c>
      <c r="N57" s="17">
        <v>42883</v>
      </c>
      <c r="O57" s="25" t="s">
        <v>174</v>
      </c>
      <c r="P57" s="29" t="s">
        <v>175</v>
      </c>
      <c r="Q57" s="26" t="s">
        <v>176</v>
      </c>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row>
    <row r="58" spans="1:239" s="12" customFormat="1" ht="114.75" x14ac:dyDescent="0.2">
      <c r="A58" s="60">
        <v>52</v>
      </c>
      <c r="B58" s="49" t="s">
        <v>198</v>
      </c>
      <c r="C58" s="61" t="s">
        <v>177</v>
      </c>
      <c r="D58" s="222" t="s">
        <v>178</v>
      </c>
      <c r="E58" s="224">
        <v>3120102</v>
      </c>
      <c r="F58" s="223" t="s">
        <v>179</v>
      </c>
      <c r="G58" s="44" t="s">
        <v>29</v>
      </c>
      <c r="H58" s="33" t="s">
        <v>21</v>
      </c>
      <c r="I58" s="68">
        <v>190000000</v>
      </c>
      <c r="J58" s="17">
        <v>42439</v>
      </c>
      <c r="K58" s="70">
        <v>42523</v>
      </c>
      <c r="L58" s="70">
        <v>42536</v>
      </c>
      <c r="M58" s="18">
        <v>150</v>
      </c>
      <c r="N58" s="70">
        <v>42686</v>
      </c>
      <c r="O58" s="25" t="s">
        <v>343</v>
      </c>
      <c r="P58" s="65" t="s">
        <v>180</v>
      </c>
      <c r="Q58" s="33" t="s">
        <v>181</v>
      </c>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row>
    <row r="59" spans="1:239" s="12" customFormat="1" ht="76.5" x14ac:dyDescent="0.2">
      <c r="A59" s="60">
        <v>53</v>
      </c>
      <c r="B59" s="49" t="s">
        <v>198</v>
      </c>
      <c r="C59" s="61" t="s">
        <v>177</v>
      </c>
      <c r="D59" s="222" t="s">
        <v>178</v>
      </c>
      <c r="E59" s="81">
        <v>3120104</v>
      </c>
      <c r="F59" s="223" t="s">
        <v>182</v>
      </c>
      <c r="G59" s="44" t="s">
        <v>29</v>
      </c>
      <c r="H59" s="33" t="s">
        <v>21</v>
      </c>
      <c r="I59" s="68">
        <v>230000000</v>
      </c>
      <c r="J59" s="17">
        <v>42408</v>
      </c>
      <c r="K59" s="70">
        <v>42492</v>
      </c>
      <c r="L59" s="70">
        <v>42505</v>
      </c>
      <c r="M59" s="18">
        <v>180</v>
      </c>
      <c r="N59" s="70">
        <v>42685</v>
      </c>
      <c r="O59" s="46" t="s">
        <v>344</v>
      </c>
      <c r="P59" s="65" t="s">
        <v>183</v>
      </c>
      <c r="Q59" s="33" t="s">
        <v>184</v>
      </c>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row>
    <row r="60" spans="1:239" s="12" customFormat="1" ht="150.75" customHeight="1" x14ac:dyDescent="0.2">
      <c r="A60" s="60">
        <v>54</v>
      </c>
      <c r="B60" s="49" t="s">
        <v>198</v>
      </c>
      <c r="C60" s="61" t="s">
        <v>177</v>
      </c>
      <c r="D60" s="62" t="s">
        <v>290</v>
      </c>
      <c r="E60" s="61">
        <v>312020501</v>
      </c>
      <c r="F60" s="64" t="s">
        <v>115</v>
      </c>
      <c r="G60" s="44" t="s">
        <v>29</v>
      </c>
      <c r="H60" s="33" t="s">
        <v>30</v>
      </c>
      <c r="I60" s="68">
        <v>50000000</v>
      </c>
      <c r="J60" s="17">
        <v>42378</v>
      </c>
      <c r="K60" s="70">
        <v>42462</v>
      </c>
      <c r="L60" s="70">
        <v>42475</v>
      </c>
      <c r="M60" s="18">
        <v>120</v>
      </c>
      <c r="N60" s="70">
        <v>42595</v>
      </c>
      <c r="O60" s="234" t="s">
        <v>345</v>
      </c>
      <c r="P60" s="65" t="s">
        <v>185</v>
      </c>
      <c r="Q60" s="33" t="s">
        <v>186</v>
      </c>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row>
    <row r="61" spans="1:239" s="12" customFormat="1" ht="129" customHeight="1" x14ac:dyDescent="0.2">
      <c r="A61" s="60">
        <v>55</v>
      </c>
      <c r="B61" s="49" t="s">
        <v>198</v>
      </c>
      <c r="C61" s="61" t="s">
        <v>177</v>
      </c>
      <c r="D61" s="222" t="s">
        <v>178</v>
      </c>
      <c r="E61" s="224">
        <v>3120102</v>
      </c>
      <c r="F61" s="223" t="s">
        <v>179</v>
      </c>
      <c r="G61" s="44" t="s">
        <v>38</v>
      </c>
      <c r="H61" s="33" t="s">
        <v>82</v>
      </c>
      <c r="I61" s="68">
        <v>28900000</v>
      </c>
      <c r="J61" s="17">
        <v>42384</v>
      </c>
      <c r="K61" s="70">
        <v>42431</v>
      </c>
      <c r="L61" s="70">
        <v>42415</v>
      </c>
      <c r="M61" s="18">
        <v>360</v>
      </c>
      <c r="N61" s="70">
        <v>42775</v>
      </c>
      <c r="O61" s="27" t="s">
        <v>346</v>
      </c>
      <c r="P61" s="65" t="s">
        <v>187</v>
      </c>
      <c r="Q61" s="33" t="s">
        <v>188</v>
      </c>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row>
    <row r="62" spans="1:239" s="12" customFormat="1" ht="44.25" customHeight="1" x14ac:dyDescent="0.2">
      <c r="A62" s="60">
        <v>56</v>
      </c>
      <c r="B62" s="49" t="s">
        <v>198</v>
      </c>
      <c r="C62" s="61" t="s">
        <v>177</v>
      </c>
      <c r="D62" s="222" t="s">
        <v>178</v>
      </c>
      <c r="E62" s="224">
        <v>3120105</v>
      </c>
      <c r="F62" s="223" t="s">
        <v>189</v>
      </c>
      <c r="G62" s="44" t="s">
        <v>38</v>
      </c>
      <c r="H62" s="33" t="s">
        <v>82</v>
      </c>
      <c r="I62" s="68">
        <v>22500000</v>
      </c>
      <c r="J62" s="17">
        <v>42398</v>
      </c>
      <c r="K62" s="70">
        <v>42461</v>
      </c>
      <c r="L62" s="70">
        <v>42475</v>
      </c>
      <c r="M62" s="18">
        <v>60</v>
      </c>
      <c r="N62" s="70">
        <v>42535</v>
      </c>
      <c r="O62" s="44" t="s">
        <v>347</v>
      </c>
      <c r="P62" s="65" t="s">
        <v>190</v>
      </c>
      <c r="Q62" s="33" t="s">
        <v>191</v>
      </c>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row>
    <row r="63" spans="1:239" s="12" customFormat="1" ht="140.25" x14ac:dyDescent="0.2">
      <c r="A63" s="60">
        <v>57</v>
      </c>
      <c r="B63" s="49" t="s">
        <v>198</v>
      </c>
      <c r="C63" s="61" t="s">
        <v>18</v>
      </c>
      <c r="D63" s="62" t="s">
        <v>290</v>
      </c>
      <c r="E63" s="224">
        <v>312020601</v>
      </c>
      <c r="F63" s="223" t="s">
        <v>192</v>
      </c>
      <c r="G63" s="44" t="s">
        <v>296</v>
      </c>
      <c r="H63" s="33" t="s">
        <v>193</v>
      </c>
      <c r="I63" s="68">
        <v>400000000</v>
      </c>
      <c r="J63" s="17">
        <v>42530</v>
      </c>
      <c r="K63" s="70">
        <v>42614</v>
      </c>
      <c r="L63" s="70">
        <v>42637</v>
      </c>
      <c r="M63" s="18">
        <v>365</v>
      </c>
      <c r="N63" s="70">
        <v>43002</v>
      </c>
      <c r="O63" s="25" t="s">
        <v>348</v>
      </c>
      <c r="P63" s="65" t="s">
        <v>194</v>
      </c>
      <c r="Q63" s="33" t="s">
        <v>195</v>
      </c>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row>
    <row r="64" spans="1:239" s="12" customFormat="1" ht="216.75" x14ac:dyDescent="0.2">
      <c r="A64" s="60">
        <v>58</v>
      </c>
      <c r="B64" s="49" t="s">
        <v>198</v>
      </c>
      <c r="C64" s="61" t="s">
        <v>18</v>
      </c>
      <c r="D64" s="62" t="s">
        <v>290</v>
      </c>
      <c r="E64" s="224">
        <v>312020601</v>
      </c>
      <c r="F64" s="223" t="s">
        <v>192</v>
      </c>
      <c r="G64" s="44" t="s">
        <v>99</v>
      </c>
      <c r="H64" s="33" t="s">
        <v>30</v>
      </c>
      <c r="I64" s="68">
        <v>28900000</v>
      </c>
      <c r="J64" s="17">
        <v>42468</v>
      </c>
      <c r="K64" s="70">
        <v>42552</v>
      </c>
      <c r="L64" s="70">
        <v>42566</v>
      </c>
      <c r="M64" s="18">
        <v>365</v>
      </c>
      <c r="N64" s="70">
        <v>42931</v>
      </c>
      <c r="O64" s="25" t="s">
        <v>349</v>
      </c>
      <c r="P64" s="65" t="s">
        <v>196</v>
      </c>
      <c r="Q64" s="33" t="s">
        <v>197</v>
      </c>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row>
    <row r="65" spans="1:239" s="12" customFormat="1" ht="309.75" customHeight="1" x14ac:dyDescent="0.2">
      <c r="A65" s="60">
        <v>59</v>
      </c>
      <c r="B65" s="49" t="s">
        <v>202</v>
      </c>
      <c r="C65" s="61">
        <v>33</v>
      </c>
      <c r="D65" s="33" t="s">
        <v>26</v>
      </c>
      <c r="E65" s="66" t="s">
        <v>27</v>
      </c>
      <c r="F65" s="44" t="s">
        <v>28</v>
      </c>
      <c r="G65" s="14" t="s">
        <v>147</v>
      </c>
      <c r="H65" s="14" t="s">
        <v>294</v>
      </c>
      <c r="I65" s="68">
        <v>860000000</v>
      </c>
      <c r="J65" s="278">
        <v>42342</v>
      </c>
      <c r="K65" s="278">
        <v>42473</v>
      </c>
      <c r="L65" s="278">
        <v>42539</v>
      </c>
      <c r="M65" s="68">
        <v>180</v>
      </c>
      <c r="N65" s="278">
        <v>42721</v>
      </c>
      <c r="O65" s="10" t="s">
        <v>200</v>
      </c>
      <c r="P65" s="65" t="s">
        <v>375</v>
      </c>
      <c r="Q65" s="33" t="s">
        <v>201</v>
      </c>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row>
    <row r="66" spans="1:239" s="12" customFormat="1" ht="219" customHeight="1" x14ac:dyDescent="0.2">
      <c r="A66" s="60">
        <v>60</v>
      </c>
      <c r="B66" s="37" t="s">
        <v>204</v>
      </c>
      <c r="C66" s="38" t="s">
        <v>205</v>
      </c>
      <c r="D66" s="62" t="s">
        <v>153</v>
      </c>
      <c r="E66" s="15">
        <v>311020301</v>
      </c>
      <c r="F66" s="64" t="s">
        <v>110</v>
      </c>
      <c r="G66" s="29" t="s">
        <v>111</v>
      </c>
      <c r="H66" s="33" t="s">
        <v>297</v>
      </c>
      <c r="I66" s="40">
        <v>32000000</v>
      </c>
      <c r="J66" s="17">
        <v>42377</v>
      </c>
      <c r="K66" s="17">
        <v>42412</v>
      </c>
      <c r="L66" s="70">
        <v>42417</v>
      </c>
      <c r="M66" s="18">
        <v>120</v>
      </c>
      <c r="N66" s="70">
        <v>42537</v>
      </c>
      <c r="O66" s="25" t="s">
        <v>206</v>
      </c>
      <c r="P66" s="37" t="s">
        <v>207</v>
      </c>
      <c r="Q66" s="41" t="s">
        <v>208</v>
      </c>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row>
    <row r="67" spans="1:239" s="54" customFormat="1" ht="151.5" customHeight="1" x14ac:dyDescent="0.2">
      <c r="A67" s="60">
        <v>61</v>
      </c>
      <c r="B67" s="44" t="s">
        <v>209</v>
      </c>
      <c r="C67" s="15">
        <v>31201</v>
      </c>
      <c r="D67" s="62" t="s">
        <v>178</v>
      </c>
      <c r="E67" s="43">
        <v>3120104</v>
      </c>
      <c r="F67" s="44" t="s">
        <v>182</v>
      </c>
      <c r="G67" s="44" t="s">
        <v>38</v>
      </c>
      <c r="H67" s="10" t="s">
        <v>82</v>
      </c>
      <c r="I67" s="22">
        <v>7000000</v>
      </c>
      <c r="J67" s="17">
        <v>42466</v>
      </c>
      <c r="K67" s="70">
        <v>42529</v>
      </c>
      <c r="L67" s="70">
        <v>42534</v>
      </c>
      <c r="M67" s="45">
        <v>60</v>
      </c>
      <c r="N67" s="70">
        <v>42594</v>
      </c>
      <c r="O67" s="74" t="s">
        <v>210</v>
      </c>
      <c r="P67" s="65" t="s">
        <v>211</v>
      </c>
      <c r="Q67" s="33" t="s">
        <v>212</v>
      </c>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c r="GZ67" s="53"/>
      <c r="HA67" s="53"/>
      <c r="HB67" s="53"/>
      <c r="HC67" s="53"/>
      <c r="HD67" s="53"/>
      <c r="HE67" s="53"/>
      <c r="HF67" s="53"/>
      <c r="HG67" s="53"/>
      <c r="HH67" s="53"/>
      <c r="HI67" s="53"/>
      <c r="HJ67" s="53"/>
      <c r="HK67" s="53"/>
      <c r="HL67" s="53"/>
      <c r="HM67" s="53"/>
      <c r="HN67" s="53"/>
      <c r="HO67" s="53"/>
      <c r="HP67" s="53"/>
      <c r="HQ67" s="53"/>
      <c r="HR67" s="53"/>
      <c r="HS67" s="53"/>
      <c r="HT67" s="53"/>
      <c r="HU67" s="53"/>
      <c r="HV67" s="53"/>
      <c r="HW67" s="53"/>
      <c r="HX67" s="53"/>
      <c r="HY67" s="53"/>
      <c r="HZ67" s="53"/>
      <c r="IA67" s="53"/>
      <c r="IB67" s="53"/>
      <c r="IC67" s="53"/>
      <c r="ID67" s="53"/>
      <c r="IE67" s="53"/>
    </row>
    <row r="68" spans="1:239" s="54" customFormat="1" ht="165.75" x14ac:dyDescent="0.2">
      <c r="A68" s="60">
        <v>62</v>
      </c>
      <c r="B68" s="44" t="s">
        <v>209</v>
      </c>
      <c r="C68" s="15">
        <v>31201</v>
      </c>
      <c r="D68" s="62" t="s">
        <v>178</v>
      </c>
      <c r="E68" s="43">
        <v>3120104</v>
      </c>
      <c r="F68" s="44" t="s">
        <v>182</v>
      </c>
      <c r="G68" s="44" t="s">
        <v>29</v>
      </c>
      <c r="H68" s="10" t="s">
        <v>21</v>
      </c>
      <c r="I68" s="22">
        <v>124153362</v>
      </c>
      <c r="J68" s="70">
        <v>42556</v>
      </c>
      <c r="K68" s="70">
        <v>42640</v>
      </c>
      <c r="L68" s="70">
        <v>42643</v>
      </c>
      <c r="M68" s="45">
        <v>90</v>
      </c>
      <c r="N68" s="70">
        <v>42733</v>
      </c>
      <c r="O68" s="44" t="s">
        <v>213</v>
      </c>
      <c r="P68" s="236" t="s">
        <v>214</v>
      </c>
      <c r="Q68" s="33" t="s">
        <v>215</v>
      </c>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c r="GZ68" s="53"/>
      <c r="HA68" s="53"/>
      <c r="HB68" s="53"/>
      <c r="HC68" s="53"/>
      <c r="HD68" s="53"/>
      <c r="HE68" s="53"/>
      <c r="HF68" s="53"/>
      <c r="HG68" s="53"/>
      <c r="HH68" s="53"/>
      <c r="HI68" s="53"/>
      <c r="HJ68" s="53"/>
      <c r="HK68" s="53"/>
      <c r="HL68" s="53"/>
      <c r="HM68" s="53"/>
      <c r="HN68" s="53"/>
      <c r="HO68" s="53"/>
      <c r="HP68" s="53"/>
      <c r="HQ68" s="53"/>
      <c r="HR68" s="53"/>
      <c r="HS68" s="53"/>
      <c r="HT68" s="53"/>
      <c r="HU68" s="53"/>
      <c r="HV68" s="53"/>
      <c r="HW68" s="53"/>
      <c r="HX68" s="53"/>
      <c r="HY68" s="53"/>
      <c r="HZ68" s="53"/>
      <c r="IA68" s="53"/>
      <c r="IB68" s="53"/>
      <c r="IC68" s="53"/>
      <c r="ID68" s="53"/>
      <c r="IE68" s="53"/>
    </row>
    <row r="69" spans="1:239" s="280" customFormat="1" ht="108" customHeight="1" x14ac:dyDescent="0.2">
      <c r="A69" s="60">
        <v>63</v>
      </c>
      <c r="B69" s="44" t="s">
        <v>209</v>
      </c>
      <c r="C69" s="15">
        <v>31201</v>
      </c>
      <c r="D69" s="62" t="s">
        <v>178</v>
      </c>
      <c r="E69" s="43">
        <v>3120103</v>
      </c>
      <c r="F69" s="44" t="s">
        <v>216</v>
      </c>
      <c r="G69" s="44" t="s">
        <v>29</v>
      </c>
      <c r="H69" s="10" t="s">
        <v>21</v>
      </c>
      <c r="I69" s="22">
        <v>146636000.00000003</v>
      </c>
      <c r="J69" s="70">
        <v>42348</v>
      </c>
      <c r="K69" s="70">
        <v>42425</v>
      </c>
      <c r="L69" s="70">
        <v>42430</v>
      </c>
      <c r="M69" s="45">
        <v>365</v>
      </c>
      <c r="N69" s="70">
        <v>42795</v>
      </c>
      <c r="O69" s="75" t="s">
        <v>217</v>
      </c>
      <c r="P69" s="83" t="s">
        <v>404</v>
      </c>
      <c r="Q69" s="84" t="s">
        <v>218</v>
      </c>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c r="DM69" s="279"/>
      <c r="DN69" s="279"/>
      <c r="DO69" s="279"/>
      <c r="DP69" s="279"/>
      <c r="DQ69" s="279"/>
      <c r="DR69" s="279"/>
      <c r="DS69" s="279"/>
      <c r="DT69" s="279"/>
      <c r="DU69" s="279"/>
      <c r="DV69" s="279"/>
      <c r="DW69" s="279"/>
      <c r="DX69" s="279"/>
      <c r="DY69" s="279"/>
      <c r="DZ69" s="279"/>
      <c r="EA69" s="279"/>
      <c r="EB69" s="279"/>
      <c r="EC69" s="279"/>
      <c r="ED69" s="279"/>
      <c r="EE69" s="279"/>
      <c r="EF69" s="279"/>
      <c r="EG69" s="279"/>
      <c r="EH69" s="279"/>
      <c r="EI69" s="279"/>
      <c r="EJ69" s="279"/>
      <c r="EK69" s="279"/>
      <c r="EL69" s="279"/>
      <c r="EM69" s="279"/>
      <c r="EN69" s="279"/>
      <c r="EO69" s="279"/>
      <c r="EP69" s="279"/>
      <c r="EQ69" s="279"/>
      <c r="ER69" s="279"/>
      <c r="ES69" s="279"/>
      <c r="ET69" s="279"/>
      <c r="EU69" s="279"/>
      <c r="EV69" s="279"/>
      <c r="EW69" s="279"/>
      <c r="EX69" s="279"/>
      <c r="EY69" s="279"/>
      <c r="EZ69" s="279"/>
      <c r="FA69" s="279"/>
      <c r="FB69" s="279"/>
      <c r="FC69" s="279"/>
      <c r="FD69" s="279"/>
      <c r="FE69" s="279"/>
      <c r="FF69" s="279"/>
      <c r="FG69" s="279"/>
      <c r="FH69" s="279"/>
      <c r="FI69" s="279"/>
      <c r="FJ69" s="279"/>
      <c r="FK69" s="279"/>
      <c r="FL69" s="279"/>
      <c r="FM69" s="279"/>
      <c r="FN69" s="279"/>
      <c r="FO69" s="279"/>
      <c r="FP69" s="279"/>
      <c r="FQ69" s="279"/>
      <c r="FR69" s="279"/>
      <c r="FS69" s="279"/>
      <c r="FT69" s="279"/>
      <c r="FU69" s="279"/>
      <c r="FV69" s="279"/>
      <c r="FW69" s="279"/>
      <c r="FX69" s="279"/>
      <c r="FY69" s="279"/>
      <c r="FZ69" s="279"/>
      <c r="GA69" s="279"/>
      <c r="GB69" s="279"/>
      <c r="GC69" s="279"/>
      <c r="GD69" s="279"/>
      <c r="GE69" s="279"/>
      <c r="GF69" s="279"/>
      <c r="GG69" s="279"/>
      <c r="GH69" s="279"/>
      <c r="GI69" s="279"/>
      <c r="GJ69" s="279"/>
      <c r="GK69" s="279"/>
      <c r="GL69" s="279"/>
      <c r="GM69" s="279"/>
      <c r="GN69" s="279"/>
      <c r="GO69" s="279"/>
      <c r="GP69" s="279"/>
      <c r="GQ69" s="279"/>
      <c r="GR69" s="279"/>
      <c r="GS69" s="279"/>
      <c r="GT69" s="279"/>
      <c r="GU69" s="279"/>
      <c r="GV69" s="279"/>
      <c r="GW69" s="279"/>
      <c r="GX69" s="279"/>
      <c r="GY69" s="279"/>
      <c r="GZ69" s="279"/>
      <c r="HA69" s="279"/>
      <c r="HB69" s="279"/>
      <c r="HC69" s="279"/>
      <c r="HD69" s="279"/>
      <c r="HE69" s="279"/>
      <c r="HF69" s="279"/>
      <c r="HG69" s="279"/>
      <c r="HH69" s="279"/>
      <c r="HI69" s="279"/>
      <c r="HJ69" s="279"/>
      <c r="HK69" s="279"/>
      <c r="HL69" s="279"/>
      <c r="HM69" s="279"/>
      <c r="HN69" s="279"/>
      <c r="HO69" s="279"/>
      <c r="HP69" s="279"/>
      <c r="HQ69" s="279"/>
      <c r="HR69" s="279"/>
      <c r="HS69" s="279"/>
      <c r="HT69" s="279"/>
      <c r="HU69" s="279"/>
      <c r="HV69" s="279"/>
      <c r="HW69" s="279"/>
      <c r="HX69" s="279"/>
      <c r="HY69" s="279"/>
      <c r="HZ69" s="279"/>
      <c r="IA69" s="279"/>
      <c r="IB69" s="279"/>
      <c r="IC69" s="279"/>
      <c r="ID69" s="279"/>
      <c r="IE69" s="279"/>
    </row>
    <row r="70" spans="1:239" s="54" customFormat="1" ht="178.5" x14ac:dyDescent="0.2">
      <c r="A70" s="60">
        <v>64</v>
      </c>
      <c r="B70" s="44" t="s">
        <v>209</v>
      </c>
      <c r="C70" s="61" t="s">
        <v>18</v>
      </c>
      <c r="D70" s="62" t="s">
        <v>290</v>
      </c>
      <c r="E70" s="43">
        <v>312020501</v>
      </c>
      <c r="F70" s="44" t="s">
        <v>219</v>
      </c>
      <c r="G70" s="44" t="s">
        <v>38</v>
      </c>
      <c r="H70" s="10" t="s">
        <v>21</v>
      </c>
      <c r="I70" s="22">
        <v>25456345</v>
      </c>
      <c r="J70" s="70">
        <v>42496</v>
      </c>
      <c r="K70" s="70">
        <v>42559</v>
      </c>
      <c r="L70" s="70">
        <v>42565</v>
      </c>
      <c r="M70" s="45">
        <v>365</v>
      </c>
      <c r="N70" s="70">
        <v>42930</v>
      </c>
      <c r="O70" s="75" t="s">
        <v>220</v>
      </c>
      <c r="P70" s="83" t="s">
        <v>221</v>
      </c>
      <c r="Q70" s="84" t="s">
        <v>222</v>
      </c>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c r="GZ70" s="53"/>
      <c r="HA70" s="53"/>
      <c r="HB70" s="53"/>
      <c r="HC70" s="53"/>
      <c r="HD70" s="53"/>
      <c r="HE70" s="53"/>
      <c r="HF70" s="53"/>
      <c r="HG70" s="53"/>
      <c r="HH70" s="53"/>
      <c r="HI70" s="53"/>
      <c r="HJ70" s="53"/>
      <c r="HK70" s="53"/>
      <c r="HL70" s="53"/>
      <c r="HM70" s="53"/>
      <c r="HN70" s="53"/>
      <c r="HO70" s="53"/>
      <c r="HP70" s="53"/>
      <c r="HQ70" s="53"/>
      <c r="HR70" s="53"/>
      <c r="HS70" s="53"/>
      <c r="HT70" s="53"/>
      <c r="HU70" s="53"/>
      <c r="HV70" s="53"/>
      <c r="HW70" s="53"/>
      <c r="HX70" s="53"/>
      <c r="HY70" s="53"/>
      <c r="HZ70" s="53"/>
      <c r="IA70" s="53"/>
      <c r="IB70" s="53"/>
      <c r="IC70" s="53"/>
      <c r="ID70" s="53"/>
      <c r="IE70" s="53"/>
    </row>
    <row r="71" spans="1:239" s="55" customFormat="1" ht="79.5" customHeight="1" x14ac:dyDescent="0.2">
      <c r="A71" s="60">
        <v>65</v>
      </c>
      <c r="B71" s="44" t="s">
        <v>209</v>
      </c>
      <c r="C71" s="15">
        <v>31201</v>
      </c>
      <c r="D71" s="62" t="s">
        <v>178</v>
      </c>
      <c r="E71" s="43">
        <v>3120103</v>
      </c>
      <c r="F71" s="44" t="s">
        <v>216</v>
      </c>
      <c r="G71" s="44" t="s">
        <v>38</v>
      </c>
      <c r="H71" s="10" t="s">
        <v>30</v>
      </c>
      <c r="I71" s="22">
        <v>15711000.000000002</v>
      </c>
      <c r="J71" s="70">
        <v>42464</v>
      </c>
      <c r="K71" s="70">
        <v>42527</v>
      </c>
      <c r="L71" s="70">
        <v>42530</v>
      </c>
      <c r="M71" s="45">
        <v>365</v>
      </c>
      <c r="N71" s="70">
        <v>42895</v>
      </c>
      <c r="O71" s="75" t="s">
        <v>223</v>
      </c>
      <c r="P71" s="83" t="s">
        <v>224</v>
      </c>
      <c r="Q71" s="46" t="s">
        <v>225</v>
      </c>
    </row>
    <row r="72" spans="1:239" s="55" customFormat="1" ht="117" customHeight="1" x14ac:dyDescent="0.2">
      <c r="A72" s="60">
        <v>66</v>
      </c>
      <c r="B72" s="44" t="s">
        <v>209</v>
      </c>
      <c r="C72" s="15">
        <v>31201</v>
      </c>
      <c r="D72" s="62" t="s">
        <v>178</v>
      </c>
      <c r="E72" s="43">
        <v>3120103</v>
      </c>
      <c r="F72" s="44" t="s">
        <v>216</v>
      </c>
      <c r="G72" s="44" t="s">
        <v>38</v>
      </c>
      <c r="H72" s="10" t="s">
        <v>21</v>
      </c>
      <c r="I72" s="22">
        <v>28000000</v>
      </c>
      <c r="J72" s="70">
        <v>42514</v>
      </c>
      <c r="K72" s="70">
        <v>42577</v>
      </c>
      <c r="L72" s="70">
        <v>42580</v>
      </c>
      <c r="M72" s="45">
        <v>90</v>
      </c>
      <c r="N72" s="70">
        <v>42670</v>
      </c>
      <c r="O72" s="75" t="s">
        <v>370</v>
      </c>
      <c r="P72" s="83" t="s">
        <v>371</v>
      </c>
      <c r="Q72" s="46" t="s">
        <v>372</v>
      </c>
    </row>
    <row r="73" spans="1:239" s="55" customFormat="1" ht="86.25" customHeight="1" x14ac:dyDescent="0.2">
      <c r="A73" s="60">
        <v>67</v>
      </c>
      <c r="B73" s="44" t="s">
        <v>209</v>
      </c>
      <c r="C73" s="15">
        <v>31201</v>
      </c>
      <c r="D73" s="222" t="s">
        <v>178</v>
      </c>
      <c r="E73" s="43">
        <v>3120102</v>
      </c>
      <c r="F73" s="226" t="s">
        <v>226</v>
      </c>
      <c r="G73" s="44" t="s">
        <v>29</v>
      </c>
      <c r="H73" s="10" t="s">
        <v>30</v>
      </c>
      <c r="I73" s="22">
        <v>50000000</v>
      </c>
      <c r="J73" s="70">
        <v>42591</v>
      </c>
      <c r="K73" s="70">
        <v>42675</v>
      </c>
      <c r="L73" s="70">
        <v>42678</v>
      </c>
      <c r="M73" s="45">
        <v>365</v>
      </c>
      <c r="N73" s="70">
        <v>43043</v>
      </c>
      <c r="O73" s="75" t="s">
        <v>227</v>
      </c>
      <c r="P73" s="83" t="s">
        <v>228</v>
      </c>
      <c r="Q73" s="46" t="s">
        <v>228</v>
      </c>
    </row>
    <row r="74" spans="1:239" s="55" customFormat="1" ht="186.75" customHeight="1" x14ac:dyDescent="0.2">
      <c r="A74" s="60">
        <v>68</v>
      </c>
      <c r="B74" s="44" t="s">
        <v>209</v>
      </c>
      <c r="C74" s="10">
        <v>31202</v>
      </c>
      <c r="D74" s="62" t="s">
        <v>290</v>
      </c>
      <c r="E74" s="43">
        <v>3120203</v>
      </c>
      <c r="F74" s="44" t="s">
        <v>229</v>
      </c>
      <c r="G74" s="10" t="s">
        <v>111</v>
      </c>
      <c r="H74" s="13" t="s">
        <v>293</v>
      </c>
      <c r="I74" s="22">
        <v>56766585</v>
      </c>
      <c r="J74" s="70">
        <v>42480</v>
      </c>
      <c r="K74" s="70">
        <v>42529</v>
      </c>
      <c r="L74" s="70">
        <v>42534</v>
      </c>
      <c r="M74" s="45">
        <v>365</v>
      </c>
      <c r="N74" s="70">
        <v>42899</v>
      </c>
      <c r="O74" s="75" t="s">
        <v>230</v>
      </c>
      <c r="P74" s="83" t="s">
        <v>231</v>
      </c>
      <c r="Q74" s="46" t="s">
        <v>232</v>
      </c>
    </row>
    <row r="75" spans="1:239" s="55" customFormat="1" ht="117.75" customHeight="1" x14ac:dyDescent="0.2">
      <c r="A75" s="60">
        <v>69</v>
      </c>
      <c r="B75" s="44" t="s">
        <v>209</v>
      </c>
      <c r="C75" s="10">
        <v>31202</v>
      </c>
      <c r="D75" s="62" t="s">
        <v>290</v>
      </c>
      <c r="E75" s="43">
        <v>3120203</v>
      </c>
      <c r="F75" s="44" t="s">
        <v>229</v>
      </c>
      <c r="G75" s="10" t="s">
        <v>99</v>
      </c>
      <c r="H75" s="10" t="s">
        <v>30</v>
      </c>
      <c r="I75" s="22">
        <v>4747739</v>
      </c>
      <c r="J75" s="70">
        <v>42460</v>
      </c>
      <c r="K75" s="70">
        <v>42523</v>
      </c>
      <c r="L75" s="70">
        <v>42530</v>
      </c>
      <c r="M75" s="45">
        <v>365</v>
      </c>
      <c r="N75" s="70">
        <v>42895</v>
      </c>
      <c r="O75" s="75" t="s">
        <v>233</v>
      </c>
      <c r="P75" s="83" t="s">
        <v>234</v>
      </c>
      <c r="Q75" s="46" t="s">
        <v>235</v>
      </c>
    </row>
    <row r="76" spans="1:239" s="281" customFormat="1" ht="81.75" customHeight="1" x14ac:dyDescent="0.2">
      <c r="A76" s="60">
        <v>70</v>
      </c>
      <c r="B76" s="44" t="s">
        <v>209</v>
      </c>
      <c r="C76" s="15">
        <v>31202</v>
      </c>
      <c r="D76" s="62" t="s">
        <v>290</v>
      </c>
      <c r="E76" s="43">
        <v>3120204</v>
      </c>
      <c r="F76" s="226" t="s">
        <v>318</v>
      </c>
      <c r="G76" s="10" t="s">
        <v>29</v>
      </c>
      <c r="H76" s="10" t="s">
        <v>30</v>
      </c>
      <c r="I76" s="22">
        <v>90000000</v>
      </c>
      <c r="J76" s="70">
        <v>42348</v>
      </c>
      <c r="K76" s="70">
        <v>42424</v>
      </c>
      <c r="L76" s="70">
        <v>42430</v>
      </c>
      <c r="M76" s="45">
        <v>365</v>
      </c>
      <c r="N76" s="70">
        <v>42795</v>
      </c>
      <c r="O76" s="75" t="s">
        <v>236</v>
      </c>
      <c r="P76" s="83" t="s">
        <v>237</v>
      </c>
      <c r="Q76" s="47" t="s">
        <v>237</v>
      </c>
    </row>
    <row r="77" spans="1:239" s="281" customFormat="1" ht="126" customHeight="1" x14ac:dyDescent="0.2">
      <c r="A77" s="60">
        <v>71</v>
      </c>
      <c r="B77" s="44" t="s">
        <v>209</v>
      </c>
      <c r="C77" s="61" t="s">
        <v>18</v>
      </c>
      <c r="D77" s="62" t="s">
        <v>290</v>
      </c>
      <c r="E77" s="43">
        <v>312020501</v>
      </c>
      <c r="F77" s="44" t="s">
        <v>115</v>
      </c>
      <c r="G77" s="10" t="s">
        <v>147</v>
      </c>
      <c r="H77" s="10" t="s">
        <v>30</v>
      </c>
      <c r="I77" s="22">
        <v>994818475</v>
      </c>
      <c r="J77" s="70">
        <v>42359</v>
      </c>
      <c r="K77" s="70">
        <v>42457</v>
      </c>
      <c r="L77" s="70">
        <v>42461</v>
      </c>
      <c r="M77" s="45">
        <v>365</v>
      </c>
      <c r="N77" s="70">
        <v>42826</v>
      </c>
      <c r="O77" s="75" t="s">
        <v>238</v>
      </c>
      <c r="P77" s="83" t="s">
        <v>239</v>
      </c>
      <c r="Q77" s="46" t="s">
        <v>240</v>
      </c>
    </row>
    <row r="78" spans="1:239" s="281" customFormat="1" ht="84" customHeight="1" x14ac:dyDescent="0.2">
      <c r="A78" s="60">
        <v>72</v>
      </c>
      <c r="B78" s="44" t="s">
        <v>209</v>
      </c>
      <c r="C78" s="10">
        <v>31202</v>
      </c>
      <c r="D78" s="62" t="s">
        <v>290</v>
      </c>
      <c r="E78" s="43">
        <v>3120201</v>
      </c>
      <c r="F78" s="44" t="s">
        <v>241</v>
      </c>
      <c r="G78" s="10" t="s">
        <v>111</v>
      </c>
      <c r="H78" s="29" t="s">
        <v>242</v>
      </c>
      <c r="I78" s="22">
        <v>70975511</v>
      </c>
      <c r="J78" s="70">
        <v>42352</v>
      </c>
      <c r="K78" s="70">
        <v>42401</v>
      </c>
      <c r="L78" s="70">
        <v>42404</v>
      </c>
      <c r="M78" s="45">
        <v>365</v>
      </c>
      <c r="N78" s="70">
        <v>42769</v>
      </c>
      <c r="O78" s="75" t="s">
        <v>243</v>
      </c>
      <c r="P78" s="83" t="s">
        <v>408</v>
      </c>
      <c r="Q78" s="84" t="s">
        <v>244</v>
      </c>
    </row>
    <row r="79" spans="1:239" s="55" customFormat="1" ht="89.25" x14ac:dyDescent="0.2">
      <c r="A79" s="60">
        <v>73</v>
      </c>
      <c r="B79" s="44" t="s">
        <v>209</v>
      </c>
      <c r="C79" s="61" t="s">
        <v>18</v>
      </c>
      <c r="D79" s="62" t="s">
        <v>290</v>
      </c>
      <c r="E79" s="43">
        <v>312020501</v>
      </c>
      <c r="F79" s="44" t="s">
        <v>115</v>
      </c>
      <c r="G79" s="10" t="s">
        <v>99</v>
      </c>
      <c r="H79" s="10" t="s">
        <v>30</v>
      </c>
      <c r="I79" s="22">
        <v>29877362</v>
      </c>
      <c r="J79" s="70">
        <v>42513</v>
      </c>
      <c r="K79" s="70">
        <v>42576</v>
      </c>
      <c r="L79" s="70">
        <v>42580</v>
      </c>
      <c r="M79" s="45">
        <v>365</v>
      </c>
      <c r="N79" s="70">
        <v>42945</v>
      </c>
      <c r="O79" s="46" t="s">
        <v>245</v>
      </c>
      <c r="P79" s="83" t="s">
        <v>246</v>
      </c>
      <c r="Q79" s="84" t="s">
        <v>247</v>
      </c>
    </row>
    <row r="80" spans="1:239" s="55" customFormat="1" ht="116.25" customHeight="1" x14ac:dyDescent="0.2">
      <c r="A80" s="60">
        <v>74</v>
      </c>
      <c r="B80" s="44" t="s">
        <v>209</v>
      </c>
      <c r="C80" s="61" t="s">
        <v>18</v>
      </c>
      <c r="D80" s="62" t="s">
        <v>290</v>
      </c>
      <c r="E80" s="43">
        <v>312020501</v>
      </c>
      <c r="F80" s="44" t="s">
        <v>115</v>
      </c>
      <c r="G80" s="10" t="s">
        <v>29</v>
      </c>
      <c r="H80" s="10" t="s">
        <v>30</v>
      </c>
      <c r="I80" s="22">
        <v>102537737</v>
      </c>
      <c r="J80" s="70">
        <v>42543</v>
      </c>
      <c r="K80" s="70">
        <v>42627</v>
      </c>
      <c r="L80" s="70">
        <v>42632</v>
      </c>
      <c r="M80" s="45">
        <v>365</v>
      </c>
      <c r="N80" s="70">
        <v>42997</v>
      </c>
      <c r="O80" s="46" t="s">
        <v>248</v>
      </c>
      <c r="P80" s="83" t="s">
        <v>249</v>
      </c>
      <c r="Q80" s="84" t="s">
        <v>247</v>
      </c>
    </row>
    <row r="81" spans="1:17" s="55" customFormat="1" ht="69" customHeight="1" x14ac:dyDescent="0.2">
      <c r="A81" s="60">
        <v>75</v>
      </c>
      <c r="B81" s="44" t="s">
        <v>209</v>
      </c>
      <c r="C81" s="61" t="s">
        <v>18</v>
      </c>
      <c r="D81" s="62" t="s">
        <v>290</v>
      </c>
      <c r="E81" s="43">
        <v>312020501</v>
      </c>
      <c r="F81" s="44" t="s">
        <v>115</v>
      </c>
      <c r="G81" s="10" t="s">
        <v>99</v>
      </c>
      <c r="H81" s="10" t="s">
        <v>30</v>
      </c>
      <c r="I81" s="22">
        <v>10474000.000000002</v>
      </c>
      <c r="J81" s="70">
        <v>42527</v>
      </c>
      <c r="K81" s="70">
        <v>42590</v>
      </c>
      <c r="L81" s="70">
        <v>42594</v>
      </c>
      <c r="M81" s="45">
        <v>365</v>
      </c>
      <c r="N81" s="70">
        <v>42959</v>
      </c>
      <c r="O81" s="46" t="s">
        <v>250</v>
      </c>
      <c r="P81" s="47" t="s">
        <v>251</v>
      </c>
      <c r="Q81" s="84" t="s">
        <v>252</v>
      </c>
    </row>
    <row r="82" spans="1:17" s="55" customFormat="1" ht="155.25" customHeight="1" x14ac:dyDescent="0.2">
      <c r="A82" s="60">
        <v>76</v>
      </c>
      <c r="B82" s="44" t="s">
        <v>209</v>
      </c>
      <c r="C82" s="38" t="s">
        <v>205</v>
      </c>
      <c r="D82" s="62" t="s">
        <v>153</v>
      </c>
      <c r="E82" s="15">
        <v>311020301</v>
      </c>
      <c r="F82" s="44" t="s">
        <v>110</v>
      </c>
      <c r="G82" s="10" t="s">
        <v>29</v>
      </c>
      <c r="H82" s="10" t="s">
        <v>30</v>
      </c>
      <c r="I82" s="22">
        <v>50000000</v>
      </c>
      <c r="J82" s="70">
        <v>42450</v>
      </c>
      <c r="K82" s="70">
        <v>42534</v>
      </c>
      <c r="L82" s="70">
        <v>42538</v>
      </c>
      <c r="M82" s="45">
        <v>180</v>
      </c>
      <c r="N82" s="70">
        <v>42718</v>
      </c>
      <c r="O82" s="46" t="s">
        <v>253</v>
      </c>
      <c r="P82" s="83" t="s">
        <v>254</v>
      </c>
      <c r="Q82" s="84" t="s">
        <v>254</v>
      </c>
    </row>
    <row r="83" spans="1:17" s="281" customFormat="1" ht="192" customHeight="1" x14ac:dyDescent="0.2">
      <c r="A83" s="60">
        <v>77</v>
      </c>
      <c r="B83" s="44" t="s">
        <v>209</v>
      </c>
      <c r="C83" s="15">
        <v>33</v>
      </c>
      <c r="D83" s="33" t="s">
        <v>26</v>
      </c>
      <c r="E83" s="43" t="s">
        <v>138</v>
      </c>
      <c r="F83" s="33" t="s">
        <v>291</v>
      </c>
      <c r="G83" s="29" t="s">
        <v>267</v>
      </c>
      <c r="H83" s="10" t="s">
        <v>407</v>
      </c>
      <c r="I83" s="22">
        <v>28000000</v>
      </c>
      <c r="J83" s="70">
        <v>42359</v>
      </c>
      <c r="K83" s="70">
        <v>42419</v>
      </c>
      <c r="L83" s="70">
        <v>42412</v>
      </c>
      <c r="M83" s="45">
        <v>60</v>
      </c>
      <c r="N83" s="70">
        <v>42472</v>
      </c>
      <c r="O83" s="276" t="s">
        <v>255</v>
      </c>
      <c r="P83" s="83" t="s">
        <v>376</v>
      </c>
      <c r="Q83" s="84" t="s">
        <v>363</v>
      </c>
    </row>
    <row r="84" spans="1:17" s="55" customFormat="1" ht="242.25" x14ac:dyDescent="0.2">
      <c r="A84" s="60">
        <v>78</v>
      </c>
      <c r="B84" s="44" t="s">
        <v>209</v>
      </c>
      <c r="C84" s="15">
        <v>33</v>
      </c>
      <c r="D84" s="33" t="s">
        <v>26</v>
      </c>
      <c r="E84" s="43" t="s">
        <v>138</v>
      </c>
      <c r="F84" s="33" t="s">
        <v>291</v>
      </c>
      <c r="G84" s="14" t="s">
        <v>147</v>
      </c>
      <c r="H84" s="10" t="s">
        <v>256</v>
      </c>
      <c r="I84" s="22">
        <v>312000000</v>
      </c>
      <c r="J84" s="70">
        <v>42521</v>
      </c>
      <c r="K84" s="70">
        <v>42614</v>
      </c>
      <c r="L84" s="70">
        <v>42619</v>
      </c>
      <c r="M84" s="45">
        <v>180</v>
      </c>
      <c r="N84" s="70">
        <v>42799</v>
      </c>
      <c r="O84" s="46" t="s">
        <v>257</v>
      </c>
      <c r="P84" s="83" t="s">
        <v>364</v>
      </c>
      <c r="Q84" s="84" t="s">
        <v>258</v>
      </c>
    </row>
    <row r="85" spans="1:17" s="55" customFormat="1" ht="129" customHeight="1" x14ac:dyDescent="0.2">
      <c r="A85" s="60">
        <v>79</v>
      </c>
      <c r="B85" s="44" t="s">
        <v>209</v>
      </c>
      <c r="C85" s="15">
        <v>33</v>
      </c>
      <c r="D85" s="33" t="s">
        <v>26</v>
      </c>
      <c r="E85" s="43" t="s">
        <v>138</v>
      </c>
      <c r="F85" s="33" t="s">
        <v>291</v>
      </c>
      <c r="G85" s="10" t="s">
        <v>29</v>
      </c>
      <c r="H85" s="10" t="s">
        <v>30</v>
      </c>
      <c r="I85" s="22">
        <v>100000000</v>
      </c>
      <c r="J85" s="70">
        <v>42479</v>
      </c>
      <c r="K85" s="70">
        <v>42563</v>
      </c>
      <c r="L85" s="70">
        <v>42569</v>
      </c>
      <c r="M85" s="45">
        <v>150</v>
      </c>
      <c r="N85" s="70">
        <v>42719</v>
      </c>
      <c r="O85" s="46" t="s">
        <v>259</v>
      </c>
      <c r="P85" s="83" t="s">
        <v>365</v>
      </c>
      <c r="Q85" s="84" t="s">
        <v>260</v>
      </c>
    </row>
    <row r="86" spans="1:17" s="55" customFormat="1" ht="121.5" customHeight="1" x14ac:dyDescent="0.2">
      <c r="A86" s="60">
        <v>80</v>
      </c>
      <c r="B86" s="44" t="s">
        <v>209</v>
      </c>
      <c r="C86" s="15">
        <v>33</v>
      </c>
      <c r="D86" s="33" t="s">
        <v>26</v>
      </c>
      <c r="E86" s="43" t="s">
        <v>138</v>
      </c>
      <c r="F86" s="33" t="s">
        <v>291</v>
      </c>
      <c r="G86" s="10" t="s">
        <v>29</v>
      </c>
      <c r="H86" s="10" t="s">
        <v>82</v>
      </c>
      <c r="I86" s="22">
        <v>43000000</v>
      </c>
      <c r="J86" s="70">
        <v>42527</v>
      </c>
      <c r="K86" s="70">
        <v>42611</v>
      </c>
      <c r="L86" s="70">
        <v>42613</v>
      </c>
      <c r="M86" s="45">
        <v>60</v>
      </c>
      <c r="N86" s="70">
        <v>42673</v>
      </c>
      <c r="O86" s="46" t="s">
        <v>261</v>
      </c>
      <c r="P86" s="83" t="s">
        <v>366</v>
      </c>
      <c r="Q86" s="84" t="s">
        <v>262</v>
      </c>
    </row>
    <row r="87" spans="1:17" s="55" customFormat="1" ht="141.75" customHeight="1" x14ac:dyDescent="0.2">
      <c r="A87" s="60">
        <v>81</v>
      </c>
      <c r="B87" s="44" t="s">
        <v>209</v>
      </c>
      <c r="C87" s="15">
        <v>33</v>
      </c>
      <c r="D87" s="33" t="s">
        <v>26</v>
      </c>
      <c r="E87" s="43" t="s">
        <v>138</v>
      </c>
      <c r="F87" s="33" t="s">
        <v>291</v>
      </c>
      <c r="G87" s="14" t="s">
        <v>147</v>
      </c>
      <c r="H87" s="10" t="s">
        <v>256</v>
      </c>
      <c r="I87" s="22">
        <v>3028000000</v>
      </c>
      <c r="J87" s="70">
        <v>42472</v>
      </c>
      <c r="K87" s="70">
        <v>42570</v>
      </c>
      <c r="L87" s="70">
        <v>42573</v>
      </c>
      <c r="M87" s="45">
        <v>240</v>
      </c>
      <c r="N87" s="70">
        <v>42813</v>
      </c>
      <c r="O87" s="46" t="s">
        <v>259</v>
      </c>
      <c r="P87" s="83" t="s">
        <v>367</v>
      </c>
      <c r="Q87" s="84" t="s">
        <v>263</v>
      </c>
    </row>
    <row r="88" spans="1:17" s="55" customFormat="1" ht="116.25" customHeight="1" x14ac:dyDescent="0.2">
      <c r="A88" s="60">
        <v>82</v>
      </c>
      <c r="B88" s="42" t="s">
        <v>209</v>
      </c>
      <c r="C88" s="43">
        <v>33</v>
      </c>
      <c r="D88" s="33" t="s">
        <v>26</v>
      </c>
      <c r="E88" s="10" t="s">
        <v>138</v>
      </c>
      <c r="F88" s="33" t="s">
        <v>291</v>
      </c>
      <c r="G88" s="14" t="s">
        <v>292</v>
      </c>
      <c r="H88" s="16" t="s">
        <v>264</v>
      </c>
      <c r="I88" s="22">
        <v>315000000</v>
      </c>
      <c r="J88" s="70">
        <v>42472</v>
      </c>
      <c r="K88" s="70">
        <v>42570</v>
      </c>
      <c r="L88" s="70">
        <v>42573</v>
      </c>
      <c r="M88" s="45">
        <v>270</v>
      </c>
      <c r="N88" s="70">
        <v>42843</v>
      </c>
      <c r="O88" s="46" t="s">
        <v>265</v>
      </c>
      <c r="P88" s="47" t="s">
        <v>368</v>
      </c>
      <c r="Q88" s="84" t="s">
        <v>266</v>
      </c>
    </row>
    <row r="89" spans="1:17" s="55" customFormat="1" ht="102" x14ac:dyDescent="0.2">
      <c r="A89" s="60">
        <v>83</v>
      </c>
      <c r="B89" s="42" t="s">
        <v>209</v>
      </c>
      <c r="C89" s="43">
        <v>33</v>
      </c>
      <c r="D89" s="33" t="s">
        <v>26</v>
      </c>
      <c r="E89" s="10" t="s">
        <v>138</v>
      </c>
      <c r="F89" s="33" t="s">
        <v>291</v>
      </c>
      <c r="G89" s="14" t="s">
        <v>29</v>
      </c>
      <c r="H89" s="16" t="s">
        <v>82</v>
      </c>
      <c r="I89" s="254">
        <v>450000000</v>
      </c>
      <c r="J89" s="70">
        <v>42430</v>
      </c>
      <c r="K89" s="70">
        <v>42533</v>
      </c>
      <c r="L89" s="70">
        <v>42538</v>
      </c>
      <c r="M89" s="45">
        <v>60</v>
      </c>
      <c r="N89" s="70">
        <v>42598</v>
      </c>
      <c r="O89" s="233" t="s">
        <v>340</v>
      </c>
      <c r="P89" s="47" t="s">
        <v>369</v>
      </c>
      <c r="Q89" s="13" t="s">
        <v>341</v>
      </c>
    </row>
    <row r="90" spans="1:17" s="281" customFormat="1" ht="95.25" customHeight="1" x14ac:dyDescent="0.2">
      <c r="A90" s="60">
        <v>84</v>
      </c>
      <c r="B90" s="42" t="s">
        <v>209</v>
      </c>
      <c r="C90" s="43">
        <v>33</v>
      </c>
      <c r="D90" s="33" t="s">
        <v>26</v>
      </c>
      <c r="E90" s="10" t="s">
        <v>138</v>
      </c>
      <c r="F90" s="33" t="s">
        <v>291</v>
      </c>
      <c r="G90" s="10" t="s">
        <v>111</v>
      </c>
      <c r="H90" s="33" t="s">
        <v>30</v>
      </c>
      <c r="I90" s="255">
        <v>27860840.000000004</v>
      </c>
      <c r="J90" s="282">
        <v>42409</v>
      </c>
      <c r="K90" s="282">
        <v>42458</v>
      </c>
      <c r="L90" s="283">
        <v>42460</v>
      </c>
      <c r="M90" s="284">
        <v>210</v>
      </c>
      <c r="N90" s="283">
        <v>42670</v>
      </c>
      <c r="O90" s="277" t="s">
        <v>377</v>
      </c>
      <c r="P90" s="250" t="s">
        <v>378</v>
      </c>
      <c r="Q90" s="33" t="s">
        <v>405</v>
      </c>
    </row>
    <row r="91" spans="1:17" s="281" customFormat="1" ht="89.25" x14ac:dyDescent="0.2">
      <c r="A91" s="60">
        <v>85</v>
      </c>
      <c r="B91" s="42" t="s">
        <v>209</v>
      </c>
      <c r="C91" s="43">
        <v>33</v>
      </c>
      <c r="D91" s="33" t="s">
        <v>26</v>
      </c>
      <c r="E91" s="10" t="s">
        <v>138</v>
      </c>
      <c r="F91" s="33" t="s">
        <v>291</v>
      </c>
      <c r="G91" s="10" t="s">
        <v>111</v>
      </c>
      <c r="H91" s="33" t="s">
        <v>30</v>
      </c>
      <c r="I91" s="255">
        <v>27860840.000000004</v>
      </c>
      <c r="J91" s="282">
        <v>42409</v>
      </c>
      <c r="K91" s="282">
        <v>42458</v>
      </c>
      <c r="L91" s="283">
        <v>42460</v>
      </c>
      <c r="M91" s="284">
        <v>210</v>
      </c>
      <c r="N91" s="283">
        <v>42670</v>
      </c>
      <c r="O91" s="277" t="s">
        <v>377</v>
      </c>
      <c r="P91" s="250" t="s">
        <v>379</v>
      </c>
      <c r="Q91" s="33" t="s">
        <v>342</v>
      </c>
    </row>
    <row r="92" spans="1:17" s="281" customFormat="1" ht="89.25" x14ac:dyDescent="0.2">
      <c r="A92" s="60">
        <v>86</v>
      </c>
      <c r="B92" s="42" t="s">
        <v>209</v>
      </c>
      <c r="C92" s="43">
        <v>33</v>
      </c>
      <c r="D92" s="33" t="s">
        <v>26</v>
      </c>
      <c r="E92" s="10" t="s">
        <v>138</v>
      </c>
      <c r="F92" s="33" t="s">
        <v>291</v>
      </c>
      <c r="G92" s="10" t="s">
        <v>111</v>
      </c>
      <c r="H92" s="33" t="s">
        <v>30</v>
      </c>
      <c r="I92" s="255">
        <v>27860840.000000004</v>
      </c>
      <c r="J92" s="282">
        <v>42409</v>
      </c>
      <c r="K92" s="282">
        <v>42458</v>
      </c>
      <c r="L92" s="283">
        <v>42460</v>
      </c>
      <c r="M92" s="284">
        <v>210</v>
      </c>
      <c r="N92" s="283">
        <v>42670</v>
      </c>
      <c r="O92" s="277" t="s">
        <v>377</v>
      </c>
      <c r="P92" s="250" t="s">
        <v>380</v>
      </c>
      <c r="Q92" s="33" t="s">
        <v>342</v>
      </c>
    </row>
    <row r="93" spans="1:17" s="281" customFormat="1" ht="89.25" x14ac:dyDescent="0.2">
      <c r="A93" s="60">
        <v>87</v>
      </c>
      <c r="B93" s="42" t="s">
        <v>209</v>
      </c>
      <c r="C93" s="43">
        <v>33</v>
      </c>
      <c r="D93" s="33" t="s">
        <v>26</v>
      </c>
      <c r="E93" s="10" t="s">
        <v>138</v>
      </c>
      <c r="F93" s="33" t="s">
        <v>291</v>
      </c>
      <c r="G93" s="10" t="s">
        <v>111</v>
      </c>
      <c r="H93" s="33" t="s">
        <v>30</v>
      </c>
      <c r="I93" s="255">
        <v>20790000</v>
      </c>
      <c r="J93" s="282">
        <v>42409</v>
      </c>
      <c r="K93" s="282">
        <v>42458</v>
      </c>
      <c r="L93" s="283">
        <v>42460</v>
      </c>
      <c r="M93" s="284">
        <v>210</v>
      </c>
      <c r="N93" s="283">
        <v>42670</v>
      </c>
      <c r="O93" s="277" t="s">
        <v>377</v>
      </c>
      <c r="P93" s="250" t="s">
        <v>381</v>
      </c>
      <c r="Q93" s="33" t="s">
        <v>342</v>
      </c>
    </row>
    <row r="94" spans="1:17" s="281" customFormat="1" ht="89.25" x14ac:dyDescent="0.2">
      <c r="A94" s="60">
        <v>88</v>
      </c>
      <c r="B94" s="42" t="s">
        <v>209</v>
      </c>
      <c r="C94" s="43">
        <v>33</v>
      </c>
      <c r="D94" s="33" t="s">
        <v>26</v>
      </c>
      <c r="E94" s="10" t="s">
        <v>138</v>
      </c>
      <c r="F94" s="33" t="s">
        <v>291</v>
      </c>
      <c r="G94" s="10" t="s">
        <v>111</v>
      </c>
      <c r="H94" s="33" t="s">
        <v>30</v>
      </c>
      <c r="I94" s="255">
        <v>20790000</v>
      </c>
      <c r="J94" s="282">
        <v>42409</v>
      </c>
      <c r="K94" s="282">
        <v>42458</v>
      </c>
      <c r="L94" s="283">
        <v>42460</v>
      </c>
      <c r="M94" s="284">
        <v>210</v>
      </c>
      <c r="N94" s="283">
        <v>42670</v>
      </c>
      <c r="O94" s="277" t="s">
        <v>377</v>
      </c>
      <c r="P94" s="250" t="s">
        <v>382</v>
      </c>
      <c r="Q94" s="33" t="s">
        <v>342</v>
      </c>
    </row>
    <row r="95" spans="1:17" s="281" customFormat="1" ht="89.25" x14ac:dyDescent="0.2">
      <c r="A95" s="60">
        <v>89</v>
      </c>
      <c r="B95" s="42" t="s">
        <v>209</v>
      </c>
      <c r="C95" s="43">
        <v>33</v>
      </c>
      <c r="D95" s="33" t="s">
        <v>26</v>
      </c>
      <c r="E95" s="10" t="s">
        <v>138</v>
      </c>
      <c r="F95" s="33" t="s">
        <v>291</v>
      </c>
      <c r="G95" s="10" t="s">
        <v>111</v>
      </c>
      <c r="H95" s="33" t="s">
        <v>30</v>
      </c>
      <c r="I95" s="255">
        <v>20790000</v>
      </c>
      <c r="J95" s="282">
        <v>42409</v>
      </c>
      <c r="K95" s="282">
        <v>42458</v>
      </c>
      <c r="L95" s="283">
        <v>42460</v>
      </c>
      <c r="M95" s="284">
        <v>210</v>
      </c>
      <c r="N95" s="283">
        <v>42670</v>
      </c>
      <c r="O95" s="277" t="s">
        <v>377</v>
      </c>
      <c r="P95" s="250" t="s">
        <v>382</v>
      </c>
      <c r="Q95" s="33" t="s">
        <v>342</v>
      </c>
    </row>
    <row r="96" spans="1:17" s="281" customFormat="1" ht="89.25" x14ac:dyDescent="0.2">
      <c r="A96" s="60">
        <v>90</v>
      </c>
      <c r="B96" s="42" t="s">
        <v>209</v>
      </c>
      <c r="C96" s="43">
        <v>33</v>
      </c>
      <c r="D96" s="33" t="s">
        <v>26</v>
      </c>
      <c r="E96" s="10" t="s">
        <v>138</v>
      </c>
      <c r="F96" s="33" t="s">
        <v>291</v>
      </c>
      <c r="G96" s="10" t="s">
        <v>111</v>
      </c>
      <c r="H96" s="33" t="s">
        <v>30</v>
      </c>
      <c r="I96" s="255">
        <v>10997700.000000002</v>
      </c>
      <c r="J96" s="282">
        <v>42409</v>
      </c>
      <c r="K96" s="282">
        <v>42458</v>
      </c>
      <c r="L96" s="283">
        <v>42460</v>
      </c>
      <c r="M96" s="284">
        <v>210</v>
      </c>
      <c r="N96" s="283">
        <v>42670</v>
      </c>
      <c r="O96" s="277" t="s">
        <v>377</v>
      </c>
      <c r="P96" s="29" t="s">
        <v>383</v>
      </c>
      <c r="Q96" s="33" t="s">
        <v>342</v>
      </c>
    </row>
    <row r="97" spans="1:17" s="281" customFormat="1" ht="89.25" x14ac:dyDescent="0.2">
      <c r="A97" s="60">
        <v>91</v>
      </c>
      <c r="B97" s="42" t="s">
        <v>209</v>
      </c>
      <c r="C97" s="43">
        <v>33</v>
      </c>
      <c r="D97" s="33" t="s">
        <v>26</v>
      </c>
      <c r="E97" s="10" t="s">
        <v>138</v>
      </c>
      <c r="F97" s="33" t="s">
        <v>291</v>
      </c>
      <c r="G97" s="10" t="s">
        <v>111</v>
      </c>
      <c r="H97" s="33" t="s">
        <v>30</v>
      </c>
      <c r="I97" s="255">
        <v>10997700.000000002</v>
      </c>
      <c r="J97" s="282">
        <v>42409</v>
      </c>
      <c r="K97" s="282">
        <v>42458</v>
      </c>
      <c r="L97" s="283">
        <v>42460</v>
      </c>
      <c r="M97" s="284">
        <v>210</v>
      </c>
      <c r="N97" s="283">
        <v>42670</v>
      </c>
      <c r="O97" s="277" t="s">
        <v>377</v>
      </c>
      <c r="P97" s="29" t="s">
        <v>383</v>
      </c>
      <c r="Q97" s="33" t="s">
        <v>342</v>
      </c>
    </row>
    <row r="98" spans="1:17" s="281" customFormat="1" ht="89.25" x14ac:dyDescent="0.2">
      <c r="A98" s="60">
        <v>92</v>
      </c>
      <c r="B98" s="42" t="s">
        <v>209</v>
      </c>
      <c r="C98" s="43">
        <v>33</v>
      </c>
      <c r="D98" s="33" t="s">
        <v>26</v>
      </c>
      <c r="E98" s="10" t="s">
        <v>138</v>
      </c>
      <c r="F98" s="33" t="s">
        <v>291</v>
      </c>
      <c r="G98" s="10" t="s">
        <v>111</v>
      </c>
      <c r="H98" s="33" t="s">
        <v>30</v>
      </c>
      <c r="I98" s="255">
        <v>10997700.000000002</v>
      </c>
      <c r="J98" s="282">
        <v>42409</v>
      </c>
      <c r="K98" s="282">
        <v>42458</v>
      </c>
      <c r="L98" s="283">
        <v>42460</v>
      </c>
      <c r="M98" s="284">
        <v>210</v>
      </c>
      <c r="N98" s="283">
        <v>42670</v>
      </c>
      <c r="O98" s="277" t="s">
        <v>377</v>
      </c>
      <c r="P98" s="29" t="s">
        <v>383</v>
      </c>
      <c r="Q98" s="33" t="s">
        <v>342</v>
      </c>
    </row>
    <row r="99" spans="1:17" s="281" customFormat="1" ht="63.75" x14ac:dyDescent="0.2">
      <c r="A99" s="60">
        <v>93</v>
      </c>
      <c r="B99" s="42" t="s">
        <v>209</v>
      </c>
      <c r="C99" s="43">
        <v>33</v>
      </c>
      <c r="D99" s="33" t="s">
        <v>26</v>
      </c>
      <c r="E99" s="10" t="s">
        <v>138</v>
      </c>
      <c r="F99" s="33" t="s">
        <v>291</v>
      </c>
      <c r="G99" s="249" t="s">
        <v>29</v>
      </c>
      <c r="H99" s="249" t="s">
        <v>21</v>
      </c>
      <c r="I99" s="255">
        <v>100000000</v>
      </c>
      <c r="J99" s="282">
        <v>42389</v>
      </c>
      <c r="K99" s="282">
        <v>42487</v>
      </c>
      <c r="L99" s="282">
        <v>42489</v>
      </c>
      <c r="M99" s="284">
        <v>240</v>
      </c>
      <c r="N99" s="282">
        <v>42729</v>
      </c>
      <c r="O99" s="277" t="s">
        <v>377</v>
      </c>
      <c r="P99" s="29" t="s">
        <v>384</v>
      </c>
      <c r="Q99" s="29" t="s">
        <v>385</v>
      </c>
    </row>
    <row r="100" spans="1:17" s="281" customFormat="1" ht="63.75" x14ac:dyDescent="0.2">
      <c r="A100" s="60">
        <v>94</v>
      </c>
      <c r="B100" s="42" t="s">
        <v>209</v>
      </c>
      <c r="C100" s="43">
        <v>33</v>
      </c>
      <c r="D100" s="33" t="s">
        <v>26</v>
      </c>
      <c r="E100" s="10" t="s">
        <v>138</v>
      </c>
      <c r="F100" s="33" t="s">
        <v>291</v>
      </c>
      <c r="G100" s="10" t="s">
        <v>111</v>
      </c>
      <c r="H100" s="33" t="s">
        <v>30</v>
      </c>
      <c r="I100" s="255">
        <v>21054380</v>
      </c>
      <c r="J100" s="282">
        <v>42409</v>
      </c>
      <c r="K100" s="282">
        <v>42458</v>
      </c>
      <c r="L100" s="282">
        <v>42460</v>
      </c>
      <c r="M100" s="284">
        <v>270</v>
      </c>
      <c r="N100" s="282">
        <v>42730</v>
      </c>
      <c r="O100" s="251" t="s">
        <v>386</v>
      </c>
      <c r="P100" s="29" t="s">
        <v>387</v>
      </c>
      <c r="Q100" s="29" t="s">
        <v>388</v>
      </c>
    </row>
    <row r="101" spans="1:17" s="55" customFormat="1" ht="140.25" x14ac:dyDescent="0.2">
      <c r="A101" s="60">
        <v>95</v>
      </c>
      <c r="B101" s="42" t="s">
        <v>275</v>
      </c>
      <c r="C101" s="14">
        <v>33</v>
      </c>
      <c r="D101" s="261" t="s">
        <v>389</v>
      </c>
      <c r="E101" s="262" t="s">
        <v>138</v>
      </c>
      <c r="F101" s="29" t="s">
        <v>139</v>
      </c>
      <c r="G101" s="29" t="s">
        <v>267</v>
      </c>
      <c r="H101" s="263" t="s">
        <v>268</v>
      </c>
      <c r="I101" s="264">
        <v>1000000</v>
      </c>
      <c r="J101" s="265">
        <v>42448</v>
      </c>
      <c r="K101" s="265">
        <v>42511</v>
      </c>
      <c r="L101" s="265">
        <v>42518</v>
      </c>
      <c r="M101" s="260">
        <v>15</v>
      </c>
      <c r="N101" s="265">
        <v>42533</v>
      </c>
      <c r="O101" s="29" t="s">
        <v>269</v>
      </c>
      <c r="P101" s="13" t="s">
        <v>392</v>
      </c>
      <c r="Q101" s="56" t="s">
        <v>270</v>
      </c>
    </row>
    <row r="102" spans="1:17" s="55" customFormat="1" ht="63.75" x14ac:dyDescent="0.2">
      <c r="A102" s="60">
        <v>96</v>
      </c>
      <c r="B102" s="42" t="s">
        <v>275</v>
      </c>
      <c r="C102" s="266">
        <v>33</v>
      </c>
      <c r="D102" s="266" t="s">
        <v>389</v>
      </c>
      <c r="E102" s="266" t="s">
        <v>138</v>
      </c>
      <c r="F102" s="29" t="s">
        <v>139</v>
      </c>
      <c r="G102" s="267" t="s">
        <v>390</v>
      </c>
      <c r="H102" s="268" t="s">
        <v>268</v>
      </c>
      <c r="I102" s="269">
        <v>3500000</v>
      </c>
      <c r="J102" s="270">
        <v>42520</v>
      </c>
      <c r="K102" s="265">
        <v>42583</v>
      </c>
      <c r="L102" s="265">
        <v>42590</v>
      </c>
      <c r="M102" s="264">
        <v>30</v>
      </c>
      <c r="N102" s="265">
        <v>42620</v>
      </c>
      <c r="O102" s="271" t="s">
        <v>271</v>
      </c>
      <c r="P102" s="272" t="s">
        <v>393</v>
      </c>
      <c r="Q102" s="273" t="s">
        <v>272</v>
      </c>
    </row>
    <row r="103" spans="1:17" s="55" customFormat="1" ht="102" x14ac:dyDescent="0.2">
      <c r="A103" s="60">
        <v>97</v>
      </c>
      <c r="B103" s="42" t="s">
        <v>275</v>
      </c>
      <c r="C103" s="14">
        <v>33</v>
      </c>
      <c r="D103" s="21" t="s">
        <v>389</v>
      </c>
      <c r="E103" s="262" t="s">
        <v>138</v>
      </c>
      <c r="F103" s="29" t="s">
        <v>139</v>
      </c>
      <c r="G103" s="29" t="s">
        <v>267</v>
      </c>
      <c r="H103" s="29" t="s">
        <v>268</v>
      </c>
      <c r="I103" s="264">
        <v>8440000</v>
      </c>
      <c r="J103" s="265">
        <v>42653</v>
      </c>
      <c r="K103" s="265">
        <v>42716</v>
      </c>
      <c r="L103" s="265">
        <v>42723</v>
      </c>
      <c r="M103" s="260">
        <v>15</v>
      </c>
      <c r="N103" s="265">
        <v>42738</v>
      </c>
      <c r="O103" s="57" t="s">
        <v>273</v>
      </c>
      <c r="P103" s="13" t="s">
        <v>394</v>
      </c>
      <c r="Q103" s="56" t="s">
        <v>274</v>
      </c>
    </row>
    <row r="104" spans="1:17" s="55" customFormat="1" ht="237.75" customHeight="1" x14ac:dyDescent="0.2">
      <c r="A104" s="60">
        <v>98</v>
      </c>
      <c r="B104" s="42" t="s">
        <v>275</v>
      </c>
      <c r="C104" s="14">
        <v>33</v>
      </c>
      <c r="D104" s="261" t="s">
        <v>389</v>
      </c>
      <c r="E104" s="262" t="s">
        <v>138</v>
      </c>
      <c r="F104" s="29" t="s">
        <v>139</v>
      </c>
      <c r="G104" s="29" t="s">
        <v>267</v>
      </c>
      <c r="H104" s="29" t="s">
        <v>92</v>
      </c>
      <c r="I104" s="264">
        <v>19060000</v>
      </c>
      <c r="J104" s="265">
        <v>42389</v>
      </c>
      <c r="K104" s="265">
        <v>42452</v>
      </c>
      <c r="L104" s="265">
        <v>42459</v>
      </c>
      <c r="M104" s="260">
        <v>180</v>
      </c>
      <c r="N104" s="265">
        <v>42639</v>
      </c>
      <c r="O104" s="29" t="s">
        <v>276</v>
      </c>
      <c r="P104" s="13" t="s">
        <v>401</v>
      </c>
      <c r="Q104" s="13" t="s">
        <v>409</v>
      </c>
    </row>
    <row r="105" spans="1:17" s="55" customFormat="1" ht="165.75" x14ac:dyDescent="0.2">
      <c r="A105" s="60">
        <v>99</v>
      </c>
      <c r="B105" s="42" t="s">
        <v>275</v>
      </c>
      <c r="C105" s="43">
        <v>33</v>
      </c>
      <c r="D105" s="28" t="s">
        <v>389</v>
      </c>
      <c r="E105" s="39" t="s">
        <v>138</v>
      </c>
      <c r="F105" s="10" t="s">
        <v>139</v>
      </c>
      <c r="G105" s="10" t="s">
        <v>99</v>
      </c>
      <c r="H105" s="33" t="s">
        <v>30</v>
      </c>
      <c r="I105" s="48">
        <v>14000000</v>
      </c>
      <c r="J105" s="58">
        <v>42402</v>
      </c>
      <c r="K105" s="265">
        <v>42465</v>
      </c>
      <c r="L105" s="265">
        <v>42472</v>
      </c>
      <c r="M105" s="59">
        <v>360</v>
      </c>
      <c r="N105" s="265">
        <v>42832</v>
      </c>
      <c r="O105" s="10" t="s">
        <v>277</v>
      </c>
      <c r="P105" s="33" t="s">
        <v>400</v>
      </c>
      <c r="Q105" s="33" t="s">
        <v>278</v>
      </c>
    </row>
    <row r="106" spans="1:17" s="55" customFormat="1" ht="76.5" x14ac:dyDescent="0.2">
      <c r="A106" s="60">
        <v>100</v>
      </c>
      <c r="B106" s="42" t="s">
        <v>275</v>
      </c>
      <c r="C106" s="14">
        <v>33</v>
      </c>
      <c r="D106" s="261" t="s">
        <v>389</v>
      </c>
      <c r="E106" s="262" t="s">
        <v>138</v>
      </c>
      <c r="F106" s="29" t="s">
        <v>139</v>
      </c>
      <c r="G106" s="29" t="s">
        <v>267</v>
      </c>
      <c r="H106" s="29" t="s">
        <v>279</v>
      </c>
      <c r="I106" s="264">
        <v>4000000</v>
      </c>
      <c r="J106" s="265">
        <v>42531</v>
      </c>
      <c r="K106" s="265">
        <v>42594</v>
      </c>
      <c r="L106" s="265">
        <v>42601</v>
      </c>
      <c r="M106" s="260">
        <v>30</v>
      </c>
      <c r="N106" s="265">
        <v>42631</v>
      </c>
      <c r="O106" s="29" t="s">
        <v>280</v>
      </c>
      <c r="P106" s="13" t="s">
        <v>395</v>
      </c>
      <c r="Q106" s="13" t="s">
        <v>391</v>
      </c>
    </row>
    <row r="107" spans="1:17" s="55" customFormat="1" ht="127.5" x14ac:dyDescent="0.2">
      <c r="A107" s="60">
        <v>101</v>
      </c>
      <c r="B107" s="42" t="s">
        <v>275</v>
      </c>
      <c r="C107" s="274">
        <v>33</v>
      </c>
      <c r="D107" s="261" t="s">
        <v>389</v>
      </c>
      <c r="E107" s="262" t="s">
        <v>138</v>
      </c>
      <c r="F107" s="29" t="s">
        <v>139</v>
      </c>
      <c r="G107" s="29" t="s">
        <v>267</v>
      </c>
      <c r="H107" s="29" t="s">
        <v>279</v>
      </c>
      <c r="I107" s="59">
        <v>12000000</v>
      </c>
      <c r="J107" s="58">
        <v>42561</v>
      </c>
      <c r="K107" s="265">
        <v>42624</v>
      </c>
      <c r="L107" s="265">
        <v>42631</v>
      </c>
      <c r="M107" s="59">
        <v>90</v>
      </c>
      <c r="N107" s="265">
        <v>42721</v>
      </c>
      <c r="O107" s="29" t="s">
        <v>281</v>
      </c>
      <c r="P107" s="13" t="s">
        <v>396</v>
      </c>
      <c r="Q107" s="33" t="s">
        <v>282</v>
      </c>
    </row>
    <row r="108" spans="1:17" s="55" customFormat="1" ht="89.25" x14ac:dyDescent="0.2">
      <c r="A108" s="60">
        <v>102</v>
      </c>
      <c r="B108" s="42" t="s">
        <v>275</v>
      </c>
      <c r="C108" s="14">
        <v>33</v>
      </c>
      <c r="D108" s="261" t="s">
        <v>389</v>
      </c>
      <c r="E108" s="262" t="s">
        <v>138</v>
      </c>
      <c r="F108" s="29" t="s">
        <v>139</v>
      </c>
      <c r="G108" s="29" t="s">
        <v>267</v>
      </c>
      <c r="H108" s="29" t="s">
        <v>279</v>
      </c>
      <c r="I108" s="264">
        <v>4000000</v>
      </c>
      <c r="J108" s="265">
        <v>42390</v>
      </c>
      <c r="K108" s="265">
        <v>42453</v>
      </c>
      <c r="L108" s="265">
        <v>42460</v>
      </c>
      <c r="M108" s="260">
        <v>60</v>
      </c>
      <c r="N108" s="265">
        <v>42520</v>
      </c>
      <c r="O108" s="29" t="s">
        <v>280</v>
      </c>
      <c r="P108" s="13" t="s">
        <v>397</v>
      </c>
      <c r="Q108" s="13" t="s">
        <v>283</v>
      </c>
    </row>
    <row r="109" spans="1:17" s="55" customFormat="1" ht="102" x14ac:dyDescent="0.2">
      <c r="A109" s="60">
        <v>103</v>
      </c>
      <c r="B109" s="42" t="s">
        <v>275</v>
      </c>
      <c r="C109" s="274">
        <v>33</v>
      </c>
      <c r="D109" s="261" t="s">
        <v>389</v>
      </c>
      <c r="E109" s="50" t="s">
        <v>138</v>
      </c>
      <c r="F109" s="29" t="s">
        <v>139</v>
      </c>
      <c r="G109" s="29" t="s">
        <v>267</v>
      </c>
      <c r="H109" s="29" t="s">
        <v>279</v>
      </c>
      <c r="I109" s="59">
        <v>3000000</v>
      </c>
      <c r="J109" s="58">
        <v>42628</v>
      </c>
      <c r="K109" s="265">
        <v>42691</v>
      </c>
      <c r="L109" s="265">
        <v>42698</v>
      </c>
      <c r="M109" s="59">
        <v>15</v>
      </c>
      <c r="N109" s="265">
        <v>42713</v>
      </c>
      <c r="O109" s="29" t="s">
        <v>284</v>
      </c>
      <c r="P109" s="275" t="s">
        <v>398</v>
      </c>
      <c r="Q109" s="33" t="s">
        <v>285</v>
      </c>
    </row>
    <row r="110" spans="1:17" s="55" customFormat="1" ht="186" customHeight="1" x14ac:dyDescent="0.2">
      <c r="A110" s="60">
        <v>104</v>
      </c>
      <c r="B110" s="42" t="s">
        <v>275</v>
      </c>
      <c r="C110" s="14">
        <v>33</v>
      </c>
      <c r="D110" s="261" t="s">
        <v>389</v>
      </c>
      <c r="E110" s="262" t="s">
        <v>138</v>
      </c>
      <c r="F110" s="29" t="s">
        <v>139</v>
      </c>
      <c r="G110" s="29" t="s">
        <v>267</v>
      </c>
      <c r="H110" s="29" t="s">
        <v>279</v>
      </c>
      <c r="I110" s="264">
        <v>5000000</v>
      </c>
      <c r="J110" s="265">
        <v>42643</v>
      </c>
      <c r="K110" s="265">
        <v>42706</v>
      </c>
      <c r="L110" s="265">
        <v>42713</v>
      </c>
      <c r="M110" s="260">
        <v>60</v>
      </c>
      <c r="N110" s="265">
        <v>42773</v>
      </c>
      <c r="O110" s="29" t="s">
        <v>281</v>
      </c>
      <c r="P110" s="13" t="s">
        <v>406</v>
      </c>
      <c r="Q110" s="56" t="s">
        <v>286</v>
      </c>
    </row>
    <row r="111" spans="1:17" s="55" customFormat="1" ht="89.25" x14ac:dyDescent="0.2">
      <c r="A111" s="60">
        <v>105</v>
      </c>
      <c r="B111" s="42" t="s">
        <v>275</v>
      </c>
      <c r="C111" s="266">
        <v>33</v>
      </c>
      <c r="D111" s="261" t="s">
        <v>389</v>
      </c>
      <c r="E111" s="262" t="s">
        <v>138</v>
      </c>
      <c r="F111" s="29" t="s">
        <v>139</v>
      </c>
      <c r="G111" s="29" t="s">
        <v>267</v>
      </c>
      <c r="H111" s="29" t="s">
        <v>279</v>
      </c>
      <c r="I111" s="59">
        <v>3000000</v>
      </c>
      <c r="J111" s="58">
        <v>42653</v>
      </c>
      <c r="K111" s="265">
        <v>42716</v>
      </c>
      <c r="L111" s="265">
        <v>42723</v>
      </c>
      <c r="M111" s="59">
        <v>30</v>
      </c>
      <c r="N111" s="265">
        <v>42753</v>
      </c>
      <c r="O111" s="29" t="s">
        <v>281</v>
      </c>
      <c r="P111" s="275" t="s">
        <v>399</v>
      </c>
      <c r="Q111" s="33" t="s">
        <v>287</v>
      </c>
    </row>
    <row r="112" spans="1:17" s="55" customFormat="1" ht="38.25" customHeight="1" x14ac:dyDescent="0.2">
      <c r="A112" s="60"/>
      <c r="B112" s="42"/>
      <c r="C112" s="76"/>
      <c r="D112" s="33"/>
      <c r="E112" s="50"/>
      <c r="F112" s="239" t="s">
        <v>351</v>
      </c>
      <c r="G112" s="240"/>
      <c r="H112" s="240"/>
      <c r="I112" s="257">
        <f>SUM(I7:I111)</f>
        <v>12582651832</v>
      </c>
      <c r="J112" s="256"/>
      <c r="K112" s="17"/>
      <c r="L112" s="17"/>
      <c r="M112" s="59"/>
      <c r="N112" s="17"/>
      <c r="O112" s="29"/>
      <c r="P112" s="56"/>
      <c r="Q112" s="33"/>
    </row>
  </sheetData>
  <autoFilter ref="A6:IE112"/>
  <mergeCells count="2">
    <mergeCell ref="C5:Q5"/>
    <mergeCell ref="C1:Q4"/>
  </mergeCells>
  <phoneticPr fontId="16" type="noConversion"/>
  <printOptions horizontalCentered="1" verticalCentered="1"/>
  <pageMargins left="0.31496062992125984" right="0" top="0.19685039370078741" bottom="0.19685039370078741" header="0" footer="0"/>
  <pageSetup paperSize="5" scale="50" orientation="landscape" horizontalDpi="4294967295" verticalDpi="4294967295" r:id="rId1"/>
  <headerFooter alignWithMargins="0">
    <oddHeader>&amp;C&amp;P&amp;N</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CUADRO PAA 2016</vt:lpstr>
      <vt:lpstr>CONSOLIDADO NECESIDADES 2016</vt:lpstr>
      <vt:lpstr>'CONSOLIDADO NECESIDADES 2016'!Área_de_impresión</vt:lpstr>
      <vt:lpstr>'CONSOLIDADO NECESIDADES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cgarzon</dc:creator>
  <cp:keywords/>
  <dc:description/>
  <cp:lastModifiedBy>MARIBEL CHACON MORENO</cp:lastModifiedBy>
  <cp:revision/>
  <cp:lastPrinted>2015-12-11T15:46:05Z</cp:lastPrinted>
  <dcterms:created xsi:type="dcterms:W3CDTF">2012-05-03T16:02:33Z</dcterms:created>
  <dcterms:modified xsi:type="dcterms:W3CDTF">2015-12-30T19:06:21Z</dcterms:modified>
</cp:coreProperties>
</file>